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2prch\Plocha\akt VZ BD Šavrdy 7,9,11\"/>
    </mc:Choice>
  </mc:AlternateContent>
  <bookViews>
    <workbookView xWindow="0" yWindow="0" windowWidth="28800" windowHeight="12300"/>
  </bookViews>
  <sheets>
    <sheet name="Rekapitulace stavby" sheetId="1" r:id="rId1"/>
    <sheet name="113 - SO 113 objekt 3020-..." sheetId="2" r:id="rId2"/>
    <sheet name="123 - SO 123 Objekt 3020-..." sheetId="3" r:id="rId3"/>
    <sheet name="133 - SO 133 Objekt 3020-..." sheetId="4" r:id="rId4"/>
    <sheet name="143 - SO 143 Objekt 3020-..." sheetId="5" r:id="rId5"/>
    <sheet name="153 - SO 153 Objekt 3020-..." sheetId="6" r:id="rId6"/>
    <sheet name="154 - SO 154 Vedlejší a  ..." sheetId="7" r:id="rId7"/>
    <sheet name="155 - SO 155 Suterén elek..." sheetId="8" r:id="rId8"/>
  </sheets>
  <definedNames>
    <definedName name="_xlnm._FilterDatabase" localSheetId="1" hidden="1">'113 - SO 113 objekt 3020-...'!$C$130:$K$412</definedName>
    <definedName name="_xlnm._FilterDatabase" localSheetId="2" hidden="1">'123 - SO 123 Objekt 3020-...'!$C$129:$K$255</definedName>
    <definedName name="_xlnm._FilterDatabase" localSheetId="3" hidden="1">'133 - SO 133 Objekt 3020-...'!$C$124:$K$265</definedName>
    <definedName name="_xlnm._FilterDatabase" localSheetId="4" hidden="1">'143 - SO 143 Objekt 3020-...'!$C$123:$K$182</definedName>
    <definedName name="_xlnm._FilterDatabase" localSheetId="5" hidden="1">'153 - SO 153 Objekt 3020-...'!$C$126:$K$392</definedName>
    <definedName name="_xlnm._FilterDatabase" localSheetId="6" hidden="1">'154 - SO 154 Vedlejší a  ...'!$C$119:$K$130</definedName>
    <definedName name="_xlnm._FilterDatabase" localSheetId="7" hidden="1">'155 - SO 155 Suterén elek...'!$C$118:$K$164</definedName>
    <definedName name="_xlnm.Print_Titles" localSheetId="1">'113 - SO 113 objekt 3020-...'!$130:$130</definedName>
    <definedName name="_xlnm.Print_Titles" localSheetId="2">'123 - SO 123 Objekt 3020-...'!$129:$129</definedName>
    <definedName name="_xlnm.Print_Titles" localSheetId="3">'133 - SO 133 Objekt 3020-...'!$124:$124</definedName>
    <definedName name="_xlnm.Print_Titles" localSheetId="4">'143 - SO 143 Objekt 3020-...'!$123:$123</definedName>
    <definedName name="_xlnm.Print_Titles" localSheetId="5">'153 - SO 153 Objekt 3020-...'!$126:$126</definedName>
    <definedName name="_xlnm.Print_Titles" localSheetId="6">'154 - SO 154 Vedlejší a  ...'!$119:$119</definedName>
    <definedName name="_xlnm.Print_Titles" localSheetId="7">'155 - SO 155 Suterén elek...'!$118:$118</definedName>
    <definedName name="_xlnm.Print_Titles" localSheetId="0">'Rekapitulace stavby'!$92:$92</definedName>
    <definedName name="_xlnm.Print_Area" localSheetId="1">'113 - SO 113 objekt 3020-...'!$C$4:$J$76,'113 - SO 113 objekt 3020-...'!$C$82:$J$112,'113 - SO 113 objekt 3020-...'!$C$118:$K$412</definedName>
    <definedName name="_xlnm.Print_Area" localSheetId="2">'123 - SO 123 Objekt 3020-...'!$C$4:$J$76,'123 - SO 123 Objekt 3020-...'!$C$82:$J$111,'123 - SO 123 Objekt 3020-...'!$C$117:$K$255</definedName>
    <definedName name="_xlnm.Print_Area" localSheetId="3">'133 - SO 133 Objekt 3020-...'!$C$4:$J$76,'133 - SO 133 Objekt 3020-...'!$C$82:$J$106,'133 - SO 133 Objekt 3020-...'!$C$112:$K$265</definedName>
    <definedName name="_xlnm.Print_Area" localSheetId="4">'143 - SO 143 Objekt 3020-...'!$C$4:$J$76,'143 - SO 143 Objekt 3020-...'!$C$82:$J$105,'143 - SO 143 Objekt 3020-...'!$C$111:$K$182</definedName>
    <definedName name="_xlnm.Print_Area" localSheetId="5">'153 - SO 153 Objekt 3020-...'!$C$4:$J$76,'153 - SO 153 Objekt 3020-...'!$C$82:$J$108,'153 - SO 153 Objekt 3020-...'!$C$114:$K$392</definedName>
    <definedName name="_xlnm.Print_Area" localSheetId="6">'154 - SO 154 Vedlejší a  ...'!$C$4:$J$76,'154 - SO 154 Vedlejší a  ...'!$C$82:$J$101,'154 - SO 154 Vedlejší a  ...'!$C$107:$K$130</definedName>
    <definedName name="_xlnm.Print_Area" localSheetId="7">'155 - SO 155 Suterén elek...'!$C$4:$J$76,'155 - SO 155 Suterén elek...'!$C$82:$J$100,'155 - SO 155 Suterén elek...'!$C$106:$K$164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3" i="8"/>
  <c r="E111" i="8"/>
  <c r="F89" i="8"/>
  <c r="E87" i="8"/>
  <c r="J24" i="8"/>
  <c r="E24" i="8"/>
  <c r="J116" i="8" s="1"/>
  <c r="J23" i="8"/>
  <c r="J21" i="8"/>
  <c r="E21" i="8"/>
  <c r="J91" i="8" s="1"/>
  <c r="J20" i="8"/>
  <c r="J18" i="8"/>
  <c r="E18" i="8"/>
  <c r="F116" i="8" s="1"/>
  <c r="J17" i="8"/>
  <c r="J15" i="8"/>
  <c r="E15" i="8"/>
  <c r="F115" i="8" s="1"/>
  <c r="J14" i="8"/>
  <c r="J12" i="8"/>
  <c r="J113" i="8"/>
  <c r="E7" i="8"/>
  <c r="E109" i="8"/>
  <c r="J37" i="7"/>
  <c r="J36" i="7"/>
  <c r="AY100" i="1" s="1"/>
  <c r="J35" i="7"/>
  <c r="AX100" i="1" s="1"/>
  <c r="BI129" i="7"/>
  <c r="BH129" i="7"/>
  <c r="BG129" i="7"/>
  <c r="BF129" i="7"/>
  <c r="T129" i="7"/>
  <c r="T128" i="7" s="1"/>
  <c r="R129" i="7"/>
  <c r="R128" i="7" s="1"/>
  <c r="P129" i="7"/>
  <c r="P128" i="7" s="1"/>
  <c r="BI126" i="7"/>
  <c r="BH126" i="7"/>
  <c r="BG126" i="7"/>
  <c r="BF126" i="7"/>
  <c r="T126" i="7"/>
  <c r="T125" i="7" s="1"/>
  <c r="R126" i="7"/>
  <c r="R125" i="7" s="1"/>
  <c r="P126" i="7"/>
  <c r="P125" i="7" s="1"/>
  <c r="BI123" i="7"/>
  <c r="BH123" i="7"/>
  <c r="BG123" i="7"/>
  <c r="BF123" i="7"/>
  <c r="T123" i="7"/>
  <c r="T122" i="7" s="1"/>
  <c r="T121" i="7" s="1"/>
  <c r="T120" i="7" s="1"/>
  <c r="R123" i="7"/>
  <c r="R122" i="7" s="1"/>
  <c r="P123" i="7"/>
  <c r="P122" i="7" s="1"/>
  <c r="F114" i="7"/>
  <c r="E112" i="7"/>
  <c r="F89" i="7"/>
  <c r="E87" i="7"/>
  <c r="J24" i="7"/>
  <c r="E24" i="7"/>
  <c r="J117" i="7" s="1"/>
  <c r="J23" i="7"/>
  <c r="J21" i="7"/>
  <c r="E21" i="7"/>
  <c r="J91" i="7" s="1"/>
  <c r="J20" i="7"/>
  <c r="J18" i="7"/>
  <c r="E18" i="7"/>
  <c r="F117" i="7" s="1"/>
  <c r="J17" i="7"/>
  <c r="J15" i="7"/>
  <c r="E15" i="7"/>
  <c r="F91" i="7" s="1"/>
  <c r="J14" i="7"/>
  <c r="J12" i="7"/>
  <c r="J114" i="7"/>
  <c r="E7" i="7"/>
  <c r="E110" i="7"/>
  <c r="J37" i="6"/>
  <c r="J36" i="6"/>
  <c r="AY99" i="1" s="1"/>
  <c r="J35" i="6"/>
  <c r="AX99" i="1" s="1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R389" i="6"/>
  <c r="P389" i="6"/>
  <c r="BI387" i="6"/>
  <c r="BH387" i="6"/>
  <c r="BG387" i="6"/>
  <c r="BF387" i="6"/>
  <c r="T387" i="6"/>
  <c r="R387" i="6"/>
  <c r="P387" i="6"/>
  <c r="BI385" i="6"/>
  <c r="BH385" i="6"/>
  <c r="BG385" i="6"/>
  <c r="BF385" i="6"/>
  <c r="T385" i="6"/>
  <c r="R385" i="6"/>
  <c r="P385" i="6"/>
  <c r="BI383" i="6"/>
  <c r="BH383" i="6"/>
  <c r="BG383" i="6"/>
  <c r="BF383" i="6"/>
  <c r="T383" i="6"/>
  <c r="R383" i="6"/>
  <c r="P383" i="6"/>
  <c r="BI381" i="6"/>
  <c r="BH381" i="6"/>
  <c r="BG381" i="6"/>
  <c r="BF381" i="6"/>
  <c r="T381" i="6"/>
  <c r="R381" i="6"/>
  <c r="P381" i="6"/>
  <c r="BI379" i="6"/>
  <c r="BH379" i="6"/>
  <c r="BG379" i="6"/>
  <c r="BF379" i="6"/>
  <c r="T379" i="6"/>
  <c r="R379" i="6"/>
  <c r="P379" i="6"/>
  <c r="BI375" i="6"/>
  <c r="BH375" i="6"/>
  <c r="BG375" i="6"/>
  <c r="BF375" i="6"/>
  <c r="T375" i="6"/>
  <c r="R375" i="6"/>
  <c r="P375" i="6"/>
  <c r="BI371" i="6"/>
  <c r="BH371" i="6"/>
  <c r="BG371" i="6"/>
  <c r="BF371" i="6"/>
  <c r="T371" i="6"/>
  <c r="R371" i="6"/>
  <c r="P371" i="6"/>
  <c r="BI367" i="6"/>
  <c r="BH367" i="6"/>
  <c r="BG367" i="6"/>
  <c r="BF367" i="6"/>
  <c r="T367" i="6"/>
  <c r="R367" i="6"/>
  <c r="P367" i="6"/>
  <c r="BI365" i="6"/>
  <c r="BH365" i="6"/>
  <c r="BG365" i="6"/>
  <c r="BF365" i="6"/>
  <c r="T365" i="6"/>
  <c r="R365" i="6"/>
  <c r="P365" i="6"/>
  <c r="BI363" i="6"/>
  <c r="BH363" i="6"/>
  <c r="BG363" i="6"/>
  <c r="BF363" i="6"/>
  <c r="T363" i="6"/>
  <c r="R363" i="6"/>
  <c r="P363" i="6"/>
  <c r="BI361" i="6"/>
  <c r="BH361" i="6"/>
  <c r="BG361" i="6"/>
  <c r="BF361" i="6"/>
  <c r="T361" i="6"/>
  <c r="R361" i="6"/>
  <c r="P361" i="6"/>
  <c r="BI359" i="6"/>
  <c r="BH359" i="6"/>
  <c r="BG359" i="6"/>
  <c r="BF359" i="6"/>
  <c r="T359" i="6"/>
  <c r="R359" i="6"/>
  <c r="P359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3" i="6"/>
  <c r="BH353" i="6"/>
  <c r="BG353" i="6"/>
  <c r="BF353" i="6"/>
  <c r="T353" i="6"/>
  <c r="R353" i="6"/>
  <c r="P353" i="6"/>
  <c r="BI349" i="6"/>
  <c r="BH349" i="6"/>
  <c r="BG349" i="6"/>
  <c r="BF349" i="6"/>
  <c r="T349" i="6"/>
  <c r="R349" i="6"/>
  <c r="P349" i="6"/>
  <c r="BI345" i="6"/>
  <c r="BH345" i="6"/>
  <c r="BG345" i="6"/>
  <c r="BF345" i="6"/>
  <c r="T345" i="6"/>
  <c r="R345" i="6"/>
  <c r="P345" i="6"/>
  <c r="BI341" i="6"/>
  <c r="BH341" i="6"/>
  <c r="BG341" i="6"/>
  <c r="BF341" i="6"/>
  <c r="T341" i="6"/>
  <c r="R341" i="6"/>
  <c r="P341" i="6"/>
  <c r="BI337" i="6"/>
  <c r="BH337" i="6"/>
  <c r="BG337" i="6"/>
  <c r="BF337" i="6"/>
  <c r="T337" i="6"/>
  <c r="R337" i="6"/>
  <c r="P337" i="6"/>
  <c r="BI334" i="6"/>
  <c r="BH334" i="6"/>
  <c r="BG334" i="6"/>
  <c r="BF334" i="6"/>
  <c r="T334" i="6"/>
  <c r="R334" i="6"/>
  <c r="P334" i="6"/>
  <c r="BI332" i="6"/>
  <c r="BH332" i="6"/>
  <c r="BG332" i="6"/>
  <c r="BF332" i="6"/>
  <c r="T332" i="6"/>
  <c r="R332" i="6"/>
  <c r="P332" i="6"/>
  <c r="BI330" i="6"/>
  <c r="BH330" i="6"/>
  <c r="BG330" i="6"/>
  <c r="BF330" i="6"/>
  <c r="T330" i="6"/>
  <c r="R330" i="6"/>
  <c r="P330" i="6"/>
  <c r="BI328" i="6"/>
  <c r="BH328" i="6"/>
  <c r="BG328" i="6"/>
  <c r="BF328" i="6"/>
  <c r="T328" i="6"/>
  <c r="R328" i="6"/>
  <c r="P328" i="6"/>
  <c r="BI326" i="6"/>
  <c r="BH326" i="6"/>
  <c r="BG326" i="6"/>
  <c r="BF326" i="6"/>
  <c r="T326" i="6"/>
  <c r="R326" i="6"/>
  <c r="P326" i="6"/>
  <c r="BI324" i="6"/>
  <c r="BH324" i="6"/>
  <c r="BG324" i="6"/>
  <c r="BF324" i="6"/>
  <c r="T324" i="6"/>
  <c r="R324" i="6"/>
  <c r="P324" i="6"/>
  <c r="BI322" i="6"/>
  <c r="BH322" i="6"/>
  <c r="BG322" i="6"/>
  <c r="BF322" i="6"/>
  <c r="T322" i="6"/>
  <c r="R322" i="6"/>
  <c r="P322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84" i="6"/>
  <c r="BH284" i="6"/>
  <c r="BG284" i="6"/>
  <c r="BF284" i="6"/>
  <c r="T284" i="6"/>
  <c r="R284" i="6"/>
  <c r="P284" i="6"/>
  <c r="BI282" i="6"/>
  <c r="BH282" i="6"/>
  <c r="BG282" i="6"/>
  <c r="BF282" i="6"/>
  <c r="T282" i="6"/>
  <c r="R282" i="6"/>
  <c r="P282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6" i="6"/>
  <c r="BH256" i="6"/>
  <c r="BG256" i="6"/>
  <c r="BF256" i="6"/>
  <c r="T256" i="6"/>
  <c r="R256" i="6"/>
  <c r="P256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T146" i="6"/>
  <c r="R147" i="6"/>
  <c r="R146" i="6"/>
  <c r="P147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 s="1"/>
  <c r="R130" i="6"/>
  <c r="R129" i="6" s="1"/>
  <c r="P130" i="6"/>
  <c r="P129" i="6"/>
  <c r="F121" i="6"/>
  <c r="E119" i="6"/>
  <c r="F89" i="6"/>
  <c r="E87" i="6"/>
  <c r="J24" i="6"/>
  <c r="E24" i="6"/>
  <c r="J92" i="6" s="1"/>
  <c r="J23" i="6"/>
  <c r="J21" i="6"/>
  <c r="E21" i="6"/>
  <c r="J91" i="6" s="1"/>
  <c r="J20" i="6"/>
  <c r="J18" i="6"/>
  <c r="E18" i="6"/>
  <c r="F124" i="6" s="1"/>
  <c r="J17" i="6"/>
  <c r="J15" i="6"/>
  <c r="E15" i="6"/>
  <c r="F123" i="6" s="1"/>
  <c r="J14" i="6"/>
  <c r="J12" i="6"/>
  <c r="J121" i="6" s="1"/>
  <c r="E7" i="6"/>
  <c r="E85" i="6"/>
  <c r="J37" i="5"/>
  <c r="J36" i="5"/>
  <c r="AY98" i="1" s="1"/>
  <c r="J35" i="5"/>
  <c r="AX98" i="1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T175" i="5"/>
  <c r="R176" i="5"/>
  <c r="R175" i="5" s="1"/>
  <c r="P176" i="5"/>
  <c r="P175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T133" i="5" s="1"/>
  <c r="R134" i="5"/>
  <c r="R133" i="5"/>
  <c r="P134" i="5"/>
  <c r="P133" i="5" s="1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 s="1"/>
  <c r="J23" i="5"/>
  <c r="J21" i="5"/>
  <c r="E21" i="5"/>
  <c r="J120" i="5" s="1"/>
  <c r="J20" i="5"/>
  <c r="J18" i="5"/>
  <c r="E18" i="5"/>
  <c r="F121" i="5" s="1"/>
  <c r="J17" i="5"/>
  <c r="J15" i="5"/>
  <c r="E15" i="5"/>
  <c r="F91" i="5" s="1"/>
  <c r="J14" i="5"/>
  <c r="J12" i="5"/>
  <c r="J118" i="5" s="1"/>
  <c r="E7" i="5"/>
  <c r="E114" i="5"/>
  <c r="J37" i="4"/>
  <c r="J36" i="4"/>
  <c r="AY97" i="1" s="1"/>
  <c r="J35" i="4"/>
  <c r="AX97" i="1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T223" i="4" s="1"/>
  <c r="R224" i="4"/>
  <c r="R223" i="4" s="1"/>
  <c r="P224" i="4"/>
  <c r="P223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F119" i="4"/>
  <c r="E117" i="4"/>
  <c r="F89" i="4"/>
  <c r="E87" i="4"/>
  <c r="J24" i="4"/>
  <c r="E24" i="4"/>
  <c r="J92" i="4" s="1"/>
  <c r="J23" i="4"/>
  <c r="J21" i="4"/>
  <c r="E21" i="4"/>
  <c r="J121" i="4" s="1"/>
  <c r="J20" i="4"/>
  <c r="J18" i="4"/>
  <c r="E18" i="4"/>
  <c r="F92" i="4" s="1"/>
  <c r="J17" i="4"/>
  <c r="J15" i="4"/>
  <c r="E15" i="4"/>
  <c r="F121" i="4" s="1"/>
  <c r="J14" i="4"/>
  <c r="J12" i="4"/>
  <c r="J119" i="4"/>
  <c r="E7" i="4"/>
  <c r="E115" i="4"/>
  <c r="J37" i="3"/>
  <c r="J36" i="3"/>
  <c r="AY96" i="1" s="1"/>
  <c r="J35" i="3"/>
  <c r="AX96" i="1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T186" i="3"/>
  <c r="R187" i="3"/>
  <c r="R186" i="3"/>
  <c r="P187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 s="1"/>
  <c r="J23" i="3"/>
  <c r="J21" i="3"/>
  <c r="E21" i="3"/>
  <c r="J126" i="3" s="1"/>
  <c r="J20" i="3"/>
  <c r="J18" i="3"/>
  <c r="E18" i="3"/>
  <c r="F92" i="3" s="1"/>
  <c r="J17" i="3"/>
  <c r="J15" i="3"/>
  <c r="E15" i="3"/>
  <c r="F126" i="3" s="1"/>
  <c r="J14" i="3"/>
  <c r="J12" i="3"/>
  <c r="J124" i="3" s="1"/>
  <c r="E7" i="3"/>
  <c r="E120" i="3"/>
  <c r="J37" i="2"/>
  <c r="J36" i="2"/>
  <c r="AY95" i="1" s="1"/>
  <c r="J35" i="2"/>
  <c r="AX95" i="1" s="1"/>
  <c r="BI411" i="2"/>
  <c r="BH411" i="2"/>
  <c r="BG411" i="2"/>
  <c r="BF411" i="2"/>
  <c r="T411" i="2"/>
  <c r="T410" i="2" s="1"/>
  <c r="R411" i="2"/>
  <c r="R410" i="2" s="1"/>
  <c r="P411" i="2"/>
  <c r="P410" i="2" s="1"/>
  <c r="BI408" i="2"/>
  <c r="BH408" i="2"/>
  <c r="BG408" i="2"/>
  <c r="BF408" i="2"/>
  <c r="T408" i="2"/>
  <c r="T407" i="2" s="1"/>
  <c r="R408" i="2"/>
  <c r="R407" i="2" s="1"/>
  <c r="P408" i="2"/>
  <c r="P407" i="2" s="1"/>
  <c r="BI405" i="2"/>
  <c r="BH405" i="2"/>
  <c r="BG405" i="2"/>
  <c r="BF405" i="2"/>
  <c r="T405" i="2"/>
  <c r="T404" i="2" s="1"/>
  <c r="R405" i="2"/>
  <c r="R404" i="2" s="1"/>
  <c r="P405" i="2"/>
  <c r="P404" i="2" s="1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T315" i="2" s="1"/>
  <c r="R316" i="2"/>
  <c r="R315" i="2" s="1"/>
  <c r="P316" i="2"/>
  <c r="P315" i="2" s="1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128" i="2" s="1"/>
  <c r="J17" i="2"/>
  <c r="J15" i="2"/>
  <c r="E15" i="2"/>
  <c r="F91" i="2" s="1"/>
  <c r="J14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BK405" i="2"/>
  <c r="BK398" i="2"/>
  <c r="BK378" i="2"/>
  <c r="J333" i="2"/>
  <c r="BK320" i="2"/>
  <c r="BK305" i="2"/>
  <c r="BK274" i="2"/>
  <c r="J232" i="2"/>
  <c r="J189" i="2"/>
  <c r="J161" i="2"/>
  <c r="BK153" i="2"/>
  <c r="J411" i="2"/>
  <c r="J398" i="2"/>
  <c r="BK389" i="2"/>
  <c r="BK374" i="2"/>
  <c r="J362" i="2"/>
  <c r="BK347" i="2"/>
  <c r="J328" i="2"/>
  <c r="BK303" i="2"/>
  <c r="J284" i="2"/>
  <c r="BK264" i="2"/>
  <c r="J252" i="2"/>
  <c r="J244" i="2"/>
  <c r="J236" i="2"/>
  <c r="J221" i="2"/>
  <c r="BK181" i="2"/>
  <c r="J171" i="2"/>
  <c r="J153" i="2"/>
  <c r="J136" i="2"/>
  <c r="J366" i="2"/>
  <c r="J331" i="2"/>
  <c r="BK326" i="2"/>
  <c r="BK297" i="2"/>
  <c r="J280" i="2"/>
  <c r="J258" i="2"/>
  <c r="J248" i="2"/>
  <c r="BK236" i="2"/>
  <c r="J219" i="2"/>
  <c r="J203" i="2"/>
  <c r="BK179" i="2"/>
  <c r="BK408" i="2"/>
  <c r="J391" i="2"/>
  <c r="BK362" i="2"/>
  <c r="BK343" i="2"/>
  <c r="J303" i="2"/>
  <c r="J276" i="2"/>
  <c r="J250" i="2"/>
  <c r="BK225" i="2"/>
  <c r="J207" i="2"/>
  <c r="BK165" i="2"/>
  <c r="BK147" i="2"/>
  <c r="BK252" i="3"/>
  <c r="BK231" i="3"/>
  <c r="BK220" i="3"/>
  <c r="J208" i="3"/>
  <c r="J184" i="3"/>
  <c r="J174" i="3"/>
  <c r="BK156" i="3"/>
  <c r="J140" i="3"/>
  <c r="J133" i="3"/>
  <c r="BK244" i="3"/>
  <c r="BK226" i="3"/>
  <c r="BK213" i="3"/>
  <c r="J204" i="3"/>
  <c r="BK191" i="3"/>
  <c r="BK171" i="3"/>
  <c r="BK158" i="3"/>
  <c r="J150" i="3"/>
  <c r="J137" i="3"/>
  <c r="BK247" i="3"/>
  <c r="J235" i="3"/>
  <c r="BK218" i="3"/>
  <c r="BK169" i="3"/>
  <c r="J171" i="3"/>
  <c r="BK251" i="4"/>
  <c r="J224" i="4"/>
  <c r="BK194" i="4"/>
  <c r="J167" i="4"/>
  <c r="J140" i="4"/>
  <c r="J134" i="4"/>
  <c r="BK130" i="4"/>
  <c r="BK128" i="4"/>
  <c r="BK264" i="4"/>
  <c r="J255" i="4"/>
  <c r="BK253" i="4"/>
  <c r="J232" i="4"/>
  <c r="J221" i="4"/>
  <c r="J215" i="4"/>
  <c r="J213" i="4"/>
  <c r="J198" i="4"/>
  <c r="BK171" i="4"/>
  <c r="J138" i="4"/>
  <c r="BK236" i="4"/>
  <c r="J211" i="4"/>
  <c r="BK183" i="4"/>
  <c r="BK154" i="4"/>
  <c r="J136" i="4"/>
  <c r="BK260" i="4"/>
  <c r="J247" i="4"/>
  <c r="BK232" i="4"/>
  <c r="BK211" i="4"/>
  <c r="J188" i="4"/>
  <c r="BK163" i="4"/>
  <c r="BK134" i="4"/>
  <c r="J179" i="5"/>
  <c r="BK151" i="5"/>
  <c r="BK176" i="5"/>
  <c r="BK147" i="5"/>
  <c r="J159" i="5"/>
  <c r="J143" i="5"/>
  <c r="BK129" i="5"/>
  <c r="J167" i="5"/>
  <c r="J155" i="5"/>
  <c r="BK127" i="5"/>
  <c r="BK387" i="6"/>
  <c r="BK244" i="6"/>
  <c r="J223" i="6"/>
  <c r="BK203" i="6"/>
  <c r="J191" i="6"/>
  <c r="J162" i="6"/>
  <c r="BK150" i="6"/>
  <c r="BK135" i="6"/>
  <c r="BK381" i="6"/>
  <c r="J363" i="6"/>
  <c r="BK341" i="6"/>
  <c r="J317" i="6"/>
  <c r="BK307" i="6"/>
  <c r="J284" i="6"/>
  <c r="BK252" i="6"/>
  <c r="BK233" i="6"/>
  <c r="BK217" i="6"/>
  <c r="J205" i="6"/>
  <c r="J195" i="6"/>
  <c r="BK133" i="6"/>
  <c r="BK383" i="6"/>
  <c r="BK365" i="6"/>
  <c r="J349" i="6"/>
  <c r="J330" i="6"/>
  <c r="J313" i="6"/>
  <c r="J303" i="6"/>
  <c r="J289" i="6"/>
  <c r="J268" i="6"/>
  <c r="BK256" i="6"/>
  <c r="BK235" i="6"/>
  <c r="BK223" i="6"/>
  <c r="BK211" i="6"/>
  <c r="BK174" i="6"/>
  <c r="BK164" i="6"/>
  <c r="BK156" i="6"/>
  <c r="J379" i="6"/>
  <c r="J361" i="6"/>
  <c r="J341" i="6"/>
  <c r="BK328" i="6"/>
  <c r="BK311" i="6"/>
  <c r="BK293" i="6"/>
  <c r="BK284" i="6"/>
  <c r="J264" i="6"/>
  <c r="J242" i="6"/>
  <c r="BK201" i="6"/>
  <c r="J184" i="6"/>
  <c r="J168" i="6"/>
  <c r="BK154" i="6"/>
  <c r="BK137" i="6"/>
  <c r="BK126" i="7"/>
  <c r="J163" i="8"/>
  <c r="BK151" i="8"/>
  <c r="J141" i="8"/>
  <c r="J126" i="8"/>
  <c r="J159" i="8"/>
  <c r="BK138" i="8"/>
  <c r="J130" i="8"/>
  <c r="BK159" i="8"/>
  <c r="J147" i="8"/>
  <c r="J122" i="8"/>
  <c r="BK141" i="8"/>
  <c r="BK122" i="8"/>
  <c r="BK411" i="2"/>
  <c r="J393" i="2"/>
  <c r="BK370" i="2"/>
  <c r="BK331" i="2"/>
  <c r="J309" i="2"/>
  <c r="J286" i="2"/>
  <c r="J266" i="2"/>
  <c r="BK244" i="2"/>
  <c r="J191" i="2"/>
  <c r="J175" i="2"/>
  <c r="J147" i="2"/>
  <c r="J408" i="2"/>
  <c r="J396" i="2"/>
  <c r="BK386" i="2"/>
  <c r="J370" i="2"/>
  <c r="BK351" i="2"/>
  <c r="J335" i="2"/>
  <c r="J324" i="2"/>
  <c r="BK290" i="2"/>
  <c r="J282" i="2"/>
  <c r="BK260" i="2"/>
  <c r="J246" i="2"/>
  <c r="J238" i="2"/>
  <c r="J225" i="2"/>
  <c r="BK189" i="2"/>
  <c r="BK175" i="2"/>
  <c r="J163" i="2"/>
  <c r="BK139" i="2"/>
  <c r="J358" i="2"/>
  <c r="BK328" i="2"/>
  <c r="BK313" i="2"/>
  <c r="BK295" i="2"/>
  <c r="J268" i="2"/>
  <c r="J256" i="2"/>
  <c r="J242" i="2"/>
  <c r="BK232" i="2"/>
  <c r="J215" i="2"/>
  <c r="BK199" i="2"/>
  <c r="BK169" i="2"/>
  <c r="BK396" i="2"/>
  <c r="J378" i="2"/>
  <c r="J339" i="2"/>
  <c r="J297" i="2"/>
  <c r="J274" i="2"/>
  <c r="J254" i="2"/>
  <c r="BK238" i="2"/>
  <c r="BK219" i="2"/>
  <c r="BK203" i="2"/>
  <c r="BK163" i="2"/>
  <c r="J143" i="2"/>
  <c r="BK254" i="3"/>
  <c r="J233" i="3"/>
  <c r="BK224" i="3"/>
  <c r="J211" i="3"/>
  <c r="J196" i="3"/>
  <c r="J180" i="3"/>
  <c r="J158" i="3"/>
  <c r="BK148" i="3"/>
  <c r="J135" i="3"/>
  <c r="J247" i="3"/>
  <c r="BK235" i="3"/>
  <c r="J218" i="3"/>
  <c r="BK208" i="3"/>
  <c r="BK196" i="3"/>
  <c r="J176" i="3"/>
  <c r="J160" i="3"/>
  <c r="J152" i="3"/>
  <c r="BK140" i="3"/>
  <c r="J252" i="3"/>
  <c r="BK242" i="3"/>
  <c r="BK233" i="3"/>
  <c r="BK200" i="3"/>
  <c r="BK187" i="3"/>
  <c r="J156" i="3"/>
  <c r="BK244" i="4"/>
  <c r="J228" i="4"/>
  <c r="BK198" i="4"/>
  <c r="J171" i="4"/>
  <c r="J144" i="4"/>
  <c r="BK196" i="4"/>
  <c r="BK188" i="4"/>
  <c r="BK159" i="4"/>
  <c r="J264" i="4"/>
  <c r="BK224" i="4"/>
  <c r="BK202" i="4"/>
  <c r="J159" i="4"/>
  <c r="BK132" i="4"/>
  <c r="BK255" i="4"/>
  <c r="J244" i="4"/>
  <c r="BK217" i="4"/>
  <c r="BK200" i="4"/>
  <c r="BK167" i="4"/>
  <c r="BK144" i="4"/>
  <c r="BK181" i="5"/>
  <c r="J163" i="5"/>
  <c r="BK131" i="5"/>
  <c r="BK155" i="5"/>
  <c r="J129" i="5"/>
  <c r="J151" i="5"/>
  <c r="BK139" i="5"/>
  <c r="BK179" i="5"/>
  <c r="BK159" i="5"/>
  <c r="J134" i="5"/>
  <c r="BK389" i="6"/>
  <c r="J357" i="6"/>
  <c r="BK238" i="6"/>
  <c r="BK225" i="6"/>
  <c r="BK207" i="6"/>
  <c r="BK193" i="6"/>
  <c r="BK182" i="6"/>
  <c r="J158" i="6"/>
  <c r="J147" i="6"/>
  <c r="J133" i="6"/>
  <c r="J375" i="6"/>
  <c r="BK357" i="6"/>
  <c r="BK330" i="6"/>
  <c r="BK324" i="6"/>
  <c r="J311" i="6"/>
  <c r="BK297" i="6"/>
  <c r="BK276" i="6"/>
  <c r="BK248" i="6"/>
  <c r="BK221" i="6"/>
  <c r="BK215" i="6"/>
  <c r="BK199" i="6"/>
  <c r="BK189" i="6"/>
  <c r="J130" i="6"/>
  <c r="J381" i="6"/>
  <c r="BK363" i="6"/>
  <c r="BK345" i="6"/>
  <c r="BK332" i="6"/>
  <c r="J322" i="6"/>
  <c r="BK305" i="6"/>
  <c r="BK291" i="6"/>
  <c r="BK272" i="6"/>
  <c r="J252" i="6"/>
  <c r="BK231" i="6"/>
  <c r="J225" i="6"/>
  <c r="J213" i="6"/>
  <c r="J207" i="6"/>
  <c r="BK180" i="6"/>
  <c r="BK162" i="6"/>
  <c r="J150" i="6"/>
  <c r="J371" i="6"/>
  <c r="J359" i="6"/>
  <c r="BK337" i="6"/>
  <c r="J319" i="6"/>
  <c r="J297" i="6"/>
  <c r="BK289" i="6"/>
  <c r="J276" i="6"/>
  <c r="J233" i="6"/>
  <c r="J203" i="6"/>
  <c r="BK191" i="6"/>
  <c r="J172" i="6"/>
  <c r="BK152" i="6"/>
  <c r="J135" i="6"/>
  <c r="BK123" i="7"/>
  <c r="J123" i="7"/>
  <c r="BK153" i="8"/>
  <c r="BK143" i="8"/>
  <c r="J128" i="8"/>
  <c r="J161" i="8"/>
  <c r="J143" i="8"/>
  <c r="J132" i="8"/>
  <c r="BK155" i="8"/>
  <c r="BK136" i="8"/>
  <c r="BK145" i="8"/>
  <c r="BK128" i="8"/>
  <c r="J402" i="2"/>
  <c r="BK391" i="2"/>
  <c r="J347" i="2"/>
  <c r="BK324" i="2"/>
  <c r="J307" i="2"/>
  <c r="BK276" i="2"/>
  <c r="J262" i="2"/>
  <c r="J227" i="2"/>
  <c r="J181" i="2"/>
  <c r="J159" i="2"/>
  <c r="AS94" i="1"/>
  <c r="J354" i="2"/>
  <c r="BK339" i="2"/>
  <c r="BK316" i="2"/>
  <c r="BK286" i="2"/>
  <c r="BK268" i="2"/>
  <c r="BK258" i="2"/>
  <c r="BK242" i="2"/>
  <c r="J230" i="2"/>
  <c r="BK217" i="2"/>
  <c r="BK185" i="2"/>
  <c r="J169" i="2"/>
  <c r="BK149" i="2"/>
  <c r="BK134" i="2"/>
  <c r="J351" i="2"/>
  <c r="J316" i="2"/>
  <c r="BK307" i="2"/>
  <c r="BK288" i="2"/>
  <c r="J264" i="2"/>
  <c r="BK254" i="2"/>
  <c r="BK240" i="2"/>
  <c r="BK230" i="2"/>
  <c r="BK207" i="2"/>
  <c r="BK191" i="2"/>
  <c r="BK161" i="2"/>
  <c r="J405" i="2"/>
  <c r="J389" i="2"/>
  <c r="BK358" i="2"/>
  <c r="J305" i="2"/>
  <c r="BK282" i="2"/>
  <c r="J260" i="2"/>
  <c r="BK246" i="2"/>
  <c r="BK221" i="2"/>
  <c r="J211" i="2"/>
  <c r="BK171" i="2"/>
  <c r="J149" i="2"/>
  <c r="J134" i="2"/>
  <c r="J244" i="3"/>
  <c r="J226" i="3"/>
  <c r="J213" i="3"/>
  <c r="J191" i="3"/>
  <c r="BK178" i="3"/>
  <c r="BK160" i="3"/>
  <c r="BK150" i="3"/>
  <c r="BK137" i="3"/>
  <c r="J249" i="3"/>
  <c r="BK239" i="3"/>
  <c r="J220" i="3"/>
  <c r="BK211" i="3"/>
  <c r="BK193" i="3"/>
  <c r="BK174" i="3"/>
  <c r="J165" i="3"/>
  <c r="J148" i="3"/>
  <c r="BK135" i="3"/>
  <c r="BK249" i="3"/>
  <c r="J237" i="3"/>
  <c r="J231" i="3"/>
  <c r="J193" i="3"/>
  <c r="J178" i="3"/>
  <c r="J260" i="4"/>
  <c r="J236" i="4"/>
  <c r="BK215" i="4"/>
  <c r="BK192" i="4"/>
  <c r="J163" i="4"/>
  <c r="BK204" i="4"/>
  <c r="J192" i="4"/>
  <c r="J154" i="4"/>
  <c r="BK247" i="4"/>
  <c r="J217" i="4"/>
  <c r="J204" i="4"/>
  <c r="BK179" i="4"/>
  <c r="J152" i="4"/>
  <c r="J130" i="4"/>
  <c r="J253" i="4"/>
  <c r="BK240" i="4"/>
  <c r="BK213" i="4"/>
  <c r="BK208" i="4"/>
  <c r="J196" i="4"/>
  <c r="J148" i="4"/>
  <c r="BK136" i="4"/>
  <c r="J176" i="5"/>
  <c r="BK134" i="5"/>
  <c r="J169" i="5"/>
  <c r="J131" i="5"/>
  <c r="BK169" i="5"/>
  <c r="BK141" i="5"/>
  <c r="J127" i="5"/>
  <c r="BK163" i="5"/>
  <c r="J141" i="5"/>
  <c r="J391" i="6"/>
  <c r="BK359" i="6"/>
  <c r="BK353" i="6"/>
  <c r="J229" i="6"/>
  <c r="J219" i="6"/>
  <c r="J201" i="6"/>
  <c r="J189" i="6"/>
  <c r="BK170" i="6"/>
  <c r="J152" i="6"/>
  <c r="J143" i="6"/>
  <c r="BK130" i="6"/>
  <c r="BK379" i="6"/>
  <c r="BK361" i="6"/>
  <c r="J332" i="6"/>
  <c r="BK326" i="6"/>
  <c r="BK313" i="6"/>
  <c r="BK303" i="6"/>
  <c r="J282" i="6"/>
  <c r="J244" i="6"/>
  <c r="J231" i="6"/>
  <c r="BK213" i="6"/>
  <c r="J197" i="6"/>
  <c r="J156" i="6"/>
  <c r="J389" i="6"/>
  <c r="BK375" i="6"/>
  <c r="J355" i="6"/>
  <c r="J337" i="6"/>
  <c r="J324" i="6"/>
  <c r="J307" i="6"/>
  <c r="J293" i="6"/>
  <c r="BK282" i="6"/>
  <c r="J260" i="6"/>
  <c r="J238" i="6"/>
  <c r="BK227" i="6"/>
  <c r="J215" i="6"/>
  <c r="J193" i="6"/>
  <c r="BK168" i="6"/>
  <c r="BK158" i="6"/>
  <c r="BK385" i="6"/>
  <c r="J365" i="6"/>
  <c r="J345" i="6"/>
  <c r="J334" i="6"/>
  <c r="BK317" i="6"/>
  <c r="J299" i="6"/>
  <c r="J286" i="6"/>
  <c r="J272" i="6"/>
  <c r="J248" i="6"/>
  <c r="BK205" i="6"/>
  <c r="BK197" i="6"/>
  <c r="J176" i="6"/>
  <c r="J160" i="6"/>
  <c r="BK139" i="6"/>
  <c r="BK129" i="7"/>
  <c r="J126" i="7"/>
  <c r="J155" i="8"/>
  <c r="J149" i="8"/>
  <c r="BK134" i="8"/>
  <c r="BK161" i="8"/>
  <c r="BK149" i="8"/>
  <c r="J124" i="8"/>
  <c r="J153" i="8"/>
  <c r="BK132" i="8"/>
  <c r="J400" i="2"/>
  <c r="J386" i="2"/>
  <c r="BK335" i="2"/>
  <c r="J322" i="2"/>
  <c r="J295" i="2"/>
  <c r="J270" i="2"/>
  <c r="BK256" i="2"/>
  <c r="BK195" i="2"/>
  <c r="J185" i="2"/>
  <c r="BK155" i="2"/>
  <c r="BK136" i="2"/>
  <c r="BK400" i="2"/>
  <c r="BK393" i="2"/>
  <c r="BK382" i="2"/>
  <c r="BK366" i="2"/>
  <c r="J343" i="2"/>
  <c r="J326" i="2"/>
  <c r="J320" i="2"/>
  <c r="J288" i="2"/>
  <c r="BK280" i="2"/>
  <c r="BK262" i="2"/>
  <c r="BK250" i="2"/>
  <c r="J240" i="2"/>
  <c r="BK227" i="2"/>
  <c r="BK215" i="2"/>
  <c r="J179" i="2"/>
  <c r="J165" i="2"/>
  <c r="BK143" i="2"/>
  <c r="J374" i="2"/>
  <c r="BK333" i="2"/>
  <c r="BK322" i="2"/>
  <c r="BK309" i="2"/>
  <c r="J290" i="2"/>
  <c r="BK266" i="2"/>
  <c r="BK252" i="2"/>
  <c r="J234" i="2"/>
  <c r="BK211" i="2"/>
  <c r="J195" i="2"/>
  <c r="J155" i="2"/>
  <c r="BK402" i="2"/>
  <c r="J382" i="2"/>
  <c r="BK354" i="2"/>
  <c r="J313" i="2"/>
  <c r="BK284" i="2"/>
  <c r="BK270" i="2"/>
  <c r="BK248" i="2"/>
  <c r="BK234" i="2"/>
  <c r="J217" i="2"/>
  <c r="J199" i="2"/>
  <c r="BK159" i="2"/>
  <c r="J139" i="2"/>
  <c r="BK237" i="3"/>
  <c r="J229" i="3"/>
  <c r="BK215" i="3"/>
  <c r="BK204" i="3"/>
  <c r="J187" i="3"/>
  <c r="BK165" i="3"/>
  <c r="BK152" i="3"/>
  <c r="BK142" i="3"/>
  <c r="J254" i="3"/>
  <c r="J242" i="3"/>
  <c r="J224" i="3"/>
  <c r="J215" i="3"/>
  <c r="J200" i="3"/>
  <c r="BK180" i="3"/>
  <c r="J169" i="3"/>
  <c r="BK154" i="3"/>
  <c r="J142" i="3"/>
  <c r="BK133" i="3"/>
  <c r="J239" i="3"/>
  <c r="BK229" i="3"/>
  <c r="BK184" i="3"/>
  <c r="BK176" i="3"/>
  <c r="J154" i="3"/>
  <c r="J240" i="4"/>
  <c r="BK206" i="4"/>
  <c r="J183" i="4"/>
  <c r="BK152" i="4"/>
  <c r="J202" i="4"/>
  <c r="J194" i="4"/>
  <c r="J179" i="4"/>
  <c r="BK140" i="4"/>
  <c r="BK228" i="4"/>
  <c r="J208" i="4"/>
  <c r="J200" i="4"/>
  <c r="BK175" i="4"/>
  <c r="BK148" i="4"/>
  <c r="J128" i="4"/>
  <c r="J251" i="4"/>
  <c r="BK221" i="4"/>
  <c r="J206" i="4"/>
  <c r="J175" i="4"/>
  <c r="BK138" i="4"/>
  <c r="J132" i="4"/>
  <c r="BK167" i="5"/>
  <c r="J137" i="5"/>
  <c r="BK173" i="5"/>
  <c r="J139" i="5"/>
  <c r="J181" i="5"/>
  <c r="J147" i="5"/>
  <c r="BK137" i="5"/>
  <c r="J173" i="5"/>
  <c r="BK143" i="5"/>
  <c r="BK391" i="6"/>
  <c r="J385" i="6"/>
  <c r="J256" i="6"/>
  <c r="J227" i="6"/>
  <c r="J209" i="6"/>
  <c r="BK195" i="6"/>
  <c r="BK186" i="6"/>
  <c r="J154" i="6"/>
  <c r="J137" i="6"/>
  <c r="J383" i="6"/>
  <c r="J367" i="6"/>
  <c r="BK355" i="6"/>
  <c r="J328" i="6"/>
  <c r="BK319" i="6"/>
  <c r="J309" i="6"/>
  <c r="BK286" i="6"/>
  <c r="BK268" i="6"/>
  <c r="J235" i="6"/>
  <c r="BK219" i="6"/>
  <c r="J211" i="6"/>
  <c r="BK184" i="6"/>
  <c r="J182" i="6"/>
  <c r="J180" i="6"/>
  <c r="J178" i="6"/>
  <c r="BK176" i="6"/>
  <c r="J174" i="6"/>
  <c r="BK172" i="6"/>
  <c r="J170" i="6"/>
  <c r="BK166" i="6"/>
  <c r="J139" i="6"/>
  <c r="J387" i="6"/>
  <c r="BK371" i="6"/>
  <c r="J353" i="6"/>
  <c r="BK334" i="6"/>
  <c r="J326" i="6"/>
  <c r="BK309" i="6"/>
  <c r="BK299" i="6"/>
  <c r="BK278" i="6"/>
  <c r="BK264" i="6"/>
  <c r="BK242" i="6"/>
  <c r="BK229" i="6"/>
  <c r="J221" i="6"/>
  <c r="BK209" i="6"/>
  <c r="J186" i="6"/>
  <c r="J166" i="6"/>
  <c r="BK160" i="6"/>
  <c r="BK147" i="6"/>
  <c r="BK367" i="6"/>
  <c r="BK349" i="6"/>
  <c r="BK322" i="6"/>
  <c r="J305" i="6"/>
  <c r="J291" i="6"/>
  <c r="J278" i="6"/>
  <c r="BK260" i="6"/>
  <c r="J217" i="6"/>
  <c r="J199" i="6"/>
  <c r="BK178" i="6"/>
  <c r="J164" i="6"/>
  <c r="BK143" i="6"/>
  <c r="J129" i="7"/>
  <c r="BK157" i="8"/>
  <c r="J145" i="8"/>
  <c r="BK130" i="8"/>
  <c r="BK124" i="8"/>
  <c r="BK147" i="8"/>
  <c r="J136" i="8"/>
  <c r="BK126" i="8"/>
  <c r="BK163" i="8"/>
  <c r="J151" i="8"/>
  <c r="J134" i="8"/>
  <c r="J157" i="8"/>
  <c r="J138" i="8"/>
  <c r="P121" i="7" l="1"/>
  <c r="P120" i="7" s="1"/>
  <c r="AU100" i="1" s="1"/>
  <c r="R121" i="7"/>
  <c r="R120" i="7" s="1"/>
  <c r="BK133" i="2"/>
  <c r="J133" i="2"/>
  <c r="J98" i="2" s="1"/>
  <c r="T138" i="2"/>
  <c r="R229" i="2"/>
  <c r="T302" i="2"/>
  <c r="R319" i="2"/>
  <c r="P330" i="2"/>
  <c r="T330" i="2"/>
  <c r="R353" i="2"/>
  <c r="R388" i="2"/>
  <c r="T395" i="2"/>
  <c r="BK132" i="3"/>
  <c r="J132" i="3" s="1"/>
  <c r="J98" i="3" s="1"/>
  <c r="T132" i="3"/>
  <c r="R139" i="3"/>
  <c r="P173" i="3"/>
  <c r="P190" i="3"/>
  <c r="BK195" i="3"/>
  <c r="J195" i="3"/>
  <c r="J104" i="3" s="1"/>
  <c r="BK210" i="3"/>
  <c r="J210" i="3"/>
  <c r="J105" i="3"/>
  <c r="T217" i="3"/>
  <c r="T228" i="3"/>
  <c r="T241" i="3"/>
  <c r="T246" i="3"/>
  <c r="R251" i="3"/>
  <c r="R127" i="4"/>
  <c r="P158" i="4"/>
  <c r="P187" i="4"/>
  <c r="R210" i="4"/>
  <c r="R227" i="4"/>
  <c r="BK246" i="4"/>
  <c r="J246" i="4"/>
  <c r="J105" i="4" s="1"/>
  <c r="R126" i="5"/>
  <c r="T136" i="5"/>
  <c r="R150" i="5"/>
  <c r="P178" i="5"/>
  <c r="R132" i="6"/>
  <c r="R128" i="6"/>
  <c r="P149" i="6"/>
  <c r="P145" i="6" s="1"/>
  <c r="P188" i="6"/>
  <c r="R237" i="6"/>
  <c r="T288" i="6"/>
  <c r="P321" i="6"/>
  <c r="T336" i="6"/>
  <c r="BK121" i="8"/>
  <c r="BK140" i="8"/>
  <c r="J140" i="8" s="1"/>
  <c r="J99" i="8" s="1"/>
  <c r="T133" i="2"/>
  <c r="R138" i="2"/>
  <c r="P229" i="2"/>
  <c r="P302" i="2"/>
  <c r="BK319" i="2"/>
  <c r="J319" i="2"/>
  <c r="J104" i="2" s="1"/>
  <c r="BK330" i="2"/>
  <c r="J330" i="2"/>
  <c r="J105" i="2"/>
  <c r="R330" i="2"/>
  <c r="T353" i="2"/>
  <c r="T388" i="2"/>
  <c r="R395" i="2"/>
  <c r="R132" i="3"/>
  <c r="T139" i="3"/>
  <c r="T173" i="3"/>
  <c r="T131" i="3" s="1"/>
  <c r="P195" i="3"/>
  <c r="P217" i="3"/>
  <c r="BK228" i="3"/>
  <c r="J228" i="3"/>
  <c r="J107" i="3" s="1"/>
  <c r="BK241" i="3"/>
  <c r="J241" i="3"/>
  <c r="J108" i="3"/>
  <c r="BK246" i="3"/>
  <c r="J246" i="3" s="1"/>
  <c r="J109" i="3" s="1"/>
  <c r="BK251" i="3"/>
  <c r="J251" i="3" s="1"/>
  <c r="J110" i="3" s="1"/>
  <c r="BK127" i="4"/>
  <c r="J127" i="4"/>
  <c r="J98" i="4" s="1"/>
  <c r="T158" i="4"/>
  <c r="R187" i="4"/>
  <c r="P210" i="4"/>
  <c r="T227" i="4"/>
  <c r="R246" i="4"/>
  <c r="P126" i="5"/>
  <c r="R136" i="5"/>
  <c r="BK150" i="5"/>
  <c r="J150" i="5" s="1"/>
  <c r="J102" i="5" s="1"/>
  <c r="BK178" i="5"/>
  <c r="J178" i="5" s="1"/>
  <c r="J104" i="5" s="1"/>
  <c r="BK132" i="6"/>
  <c r="J132" i="6"/>
  <c r="J99" i="6" s="1"/>
  <c r="T149" i="6"/>
  <c r="R188" i="6"/>
  <c r="BK237" i="6"/>
  <c r="J237" i="6" s="1"/>
  <c r="J104" i="6" s="1"/>
  <c r="R288" i="6"/>
  <c r="BK321" i="6"/>
  <c r="J321" i="6" s="1"/>
  <c r="J106" i="6" s="1"/>
  <c r="P336" i="6"/>
  <c r="P121" i="8"/>
  <c r="P140" i="8"/>
  <c r="P133" i="2"/>
  <c r="BK138" i="2"/>
  <c r="BK229" i="2"/>
  <c r="J229" i="2" s="1"/>
  <c r="J100" i="2" s="1"/>
  <c r="BK302" i="2"/>
  <c r="J302" i="2" s="1"/>
  <c r="J101" i="2" s="1"/>
  <c r="P395" i="2"/>
  <c r="BK139" i="3"/>
  <c r="J139" i="3" s="1"/>
  <c r="J99" i="3" s="1"/>
  <c r="R173" i="3"/>
  <c r="R190" i="3"/>
  <c r="R195" i="3"/>
  <c r="P210" i="3"/>
  <c r="R210" i="3"/>
  <c r="T210" i="3"/>
  <c r="BK217" i="3"/>
  <c r="J217" i="3" s="1"/>
  <c r="J106" i="3" s="1"/>
  <c r="P228" i="3"/>
  <c r="R241" i="3"/>
  <c r="P246" i="3"/>
  <c r="P251" i="3"/>
  <c r="T127" i="4"/>
  <c r="T126" i="4" s="1"/>
  <c r="R158" i="4"/>
  <c r="T187" i="4"/>
  <c r="T210" i="4"/>
  <c r="BK227" i="4"/>
  <c r="J227" i="4" s="1"/>
  <c r="J104" i="4" s="1"/>
  <c r="P246" i="4"/>
  <c r="T126" i="5"/>
  <c r="T125" i="5" s="1"/>
  <c r="P136" i="5"/>
  <c r="P150" i="5"/>
  <c r="P149" i="5" s="1"/>
  <c r="R178" i="5"/>
  <c r="T132" i="6"/>
  <c r="T128" i="6"/>
  <c r="R149" i="6"/>
  <c r="R145" i="6" s="1"/>
  <c r="T188" i="6"/>
  <c r="T145" i="6" s="1"/>
  <c r="T237" i="6"/>
  <c r="BK288" i="6"/>
  <c r="J288" i="6" s="1"/>
  <c r="J105" i="6" s="1"/>
  <c r="R321" i="6"/>
  <c r="BK336" i="6"/>
  <c r="J336" i="6" s="1"/>
  <c r="J107" i="6" s="1"/>
  <c r="R121" i="8"/>
  <c r="R140" i="8"/>
  <c r="R133" i="2"/>
  <c r="P138" i="2"/>
  <c r="P132" i="2"/>
  <c r="T229" i="2"/>
  <c r="R302" i="2"/>
  <c r="P319" i="2"/>
  <c r="T319" i="2"/>
  <c r="T318" i="2" s="1"/>
  <c r="BK353" i="2"/>
  <c r="J353" i="2"/>
  <c r="J106" i="2"/>
  <c r="P353" i="2"/>
  <c r="BK388" i="2"/>
  <c r="J388" i="2"/>
  <c r="J107" i="2"/>
  <c r="P388" i="2"/>
  <c r="BK395" i="2"/>
  <c r="J395" i="2"/>
  <c r="J108" i="2"/>
  <c r="P132" i="3"/>
  <c r="P139" i="3"/>
  <c r="BK173" i="3"/>
  <c r="J173" i="3"/>
  <c r="J100" i="3" s="1"/>
  <c r="BK190" i="3"/>
  <c r="J190" i="3"/>
  <c r="J103" i="3"/>
  <c r="T190" i="3"/>
  <c r="T195" i="3"/>
  <c r="R217" i="3"/>
  <c r="R228" i="3"/>
  <c r="P241" i="3"/>
  <c r="R246" i="3"/>
  <c r="T251" i="3"/>
  <c r="P127" i="4"/>
  <c r="P126" i="4" s="1"/>
  <c r="BK158" i="4"/>
  <c r="J158" i="4"/>
  <c r="J99" i="4"/>
  <c r="BK187" i="4"/>
  <c r="J187" i="4" s="1"/>
  <c r="J100" i="4" s="1"/>
  <c r="BK210" i="4"/>
  <c r="J210" i="4" s="1"/>
  <c r="J101" i="4" s="1"/>
  <c r="P227" i="4"/>
  <c r="P226" i="4"/>
  <c r="T246" i="4"/>
  <c r="BK126" i="5"/>
  <c r="J126" i="5"/>
  <c r="J98" i="5"/>
  <c r="BK136" i="5"/>
  <c r="J136" i="5" s="1"/>
  <c r="J100" i="5" s="1"/>
  <c r="T150" i="5"/>
  <c r="T149" i="5" s="1"/>
  <c r="T178" i="5"/>
  <c r="P132" i="6"/>
  <c r="P128" i="6"/>
  <c r="P127" i="6" s="1"/>
  <c r="AU99" i="1" s="1"/>
  <c r="BK149" i="6"/>
  <c r="J149" i="6"/>
  <c r="J102" i="6" s="1"/>
  <c r="BK188" i="6"/>
  <c r="J188" i="6"/>
  <c r="J103" i="6"/>
  <c r="P237" i="6"/>
  <c r="P288" i="6"/>
  <c r="T321" i="6"/>
  <c r="R336" i="6"/>
  <c r="T121" i="8"/>
  <c r="T140" i="8"/>
  <c r="BK315" i="2"/>
  <c r="J315" i="2"/>
  <c r="J102" i="2" s="1"/>
  <c r="BK175" i="5"/>
  <c r="J175" i="5"/>
  <c r="J103" i="5"/>
  <c r="BK129" i="6"/>
  <c r="J129" i="6" s="1"/>
  <c r="J98" i="6" s="1"/>
  <c r="BK146" i="6"/>
  <c r="J146" i="6" s="1"/>
  <c r="J101" i="6" s="1"/>
  <c r="BK122" i="7"/>
  <c r="J122" i="7"/>
  <c r="J98" i="7" s="1"/>
  <c r="BK125" i="7"/>
  <c r="J125" i="7"/>
  <c r="J99" i="7"/>
  <c r="BK404" i="2"/>
  <c r="J404" i="2" s="1"/>
  <c r="J109" i="2" s="1"/>
  <c r="BK128" i="7"/>
  <c r="J128" i="7" s="1"/>
  <c r="J100" i="7" s="1"/>
  <c r="BK407" i="2"/>
  <c r="J407" i="2"/>
  <c r="J110" i="2" s="1"/>
  <c r="BK410" i="2"/>
  <c r="J410" i="2"/>
  <c r="J111" i="2"/>
  <c r="BK186" i="3"/>
  <c r="J186" i="3" s="1"/>
  <c r="J101" i="3" s="1"/>
  <c r="BK223" i="4"/>
  <c r="J223" i="4" s="1"/>
  <c r="J102" i="4" s="1"/>
  <c r="BK133" i="5"/>
  <c r="J133" i="5"/>
  <c r="J99" i="5" s="1"/>
  <c r="F91" i="8"/>
  <c r="F92" i="8"/>
  <c r="J115" i="8"/>
  <c r="BE124" i="8"/>
  <c r="BE128" i="8"/>
  <c r="BE130" i="8"/>
  <c r="BE134" i="8"/>
  <c r="BE145" i="8"/>
  <c r="BE149" i="8"/>
  <c r="BE155" i="8"/>
  <c r="BE159" i="8"/>
  <c r="BE161" i="8"/>
  <c r="J89" i="8"/>
  <c r="BE126" i="8"/>
  <c r="BE132" i="8"/>
  <c r="BE138" i="8"/>
  <c r="BE141" i="8"/>
  <c r="BE151" i="8"/>
  <c r="E85" i="8"/>
  <c r="J92" i="8"/>
  <c r="BE122" i="8"/>
  <c r="BE143" i="8"/>
  <c r="BE147" i="8"/>
  <c r="BE153" i="8"/>
  <c r="BE163" i="8"/>
  <c r="BE136" i="8"/>
  <c r="BE157" i="8"/>
  <c r="J89" i="7"/>
  <c r="F116" i="7"/>
  <c r="BE126" i="7"/>
  <c r="F92" i="7"/>
  <c r="BE129" i="7"/>
  <c r="J92" i="7"/>
  <c r="J116" i="7"/>
  <c r="E85" i="7"/>
  <c r="BE123" i="7"/>
  <c r="F91" i="6"/>
  <c r="E117" i="6"/>
  <c r="J124" i="6"/>
  <c r="BE130" i="6"/>
  <c r="BE147" i="6"/>
  <c r="BE156" i="6"/>
  <c r="BE168" i="6"/>
  <c r="BE180" i="6"/>
  <c r="BE186" i="6"/>
  <c r="BE193" i="6"/>
  <c r="BE207" i="6"/>
  <c r="BE213" i="6"/>
  <c r="BE219" i="6"/>
  <c r="BE221" i="6"/>
  <c r="BE225" i="6"/>
  <c r="BE229" i="6"/>
  <c r="BE233" i="6"/>
  <c r="BE235" i="6"/>
  <c r="BE242" i="6"/>
  <c r="BE252" i="6"/>
  <c r="BE268" i="6"/>
  <c r="BE278" i="6"/>
  <c r="BE282" i="6"/>
  <c r="BE291" i="6"/>
  <c r="BE309" i="6"/>
  <c r="BE313" i="6"/>
  <c r="BE319" i="6"/>
  <c r="BE326" i="6"/>
  <c r="BE330" i="6"/>
  <c r="BE332" i="6"/>
  <c r="BE353" i="6"/>
  <c r="BE379" i="6"/>
  <c r="BE381" i="6"/>
  <c r="BE383" i="6"/>
  <c r="J123" i="6"/>
  <c r="BE133" i="6"/>
  <c r="BE137" i="6"/>
  <c r="BE139" i="6"/>
  <c r="BE152" i="6"/>
  <c r="BE170" i="6"/>
  <c r="BE176" i="6"/>
  <c r="BE182" i="6"/>
  <c r="BE189" i="6"/>
  <c r="BE195" i="6"/>
  <c r="BE199" i="6"/>
  <c r="BE203" i="6"/>
  <c r="BE217" i="6"/>
  <c r="BE231" i="6"/>
  <c r="BE244" i="6"/>
  <c r="BE276" i="6"/>
  <c r="BE286" i="6"/>
  <c r="BE289" i="6"/>
  <c r="BE297" i="6"/>
  <c r="BE303" i="6"/>
  <c r="BE307" i="6"/>
  <c r="BE311" i="6"/>
  <c r="BE322" i="6"/>
  <c r="BE334" i="6"/>
  <c r="BE337" i="6"/>
  <c r="BE341" i="6"/>
  <c r="BE357" i="6"/>
  <c r="BE359" i="6"/>
  <c r="J89" i="6"/>
  <c r="BE135" i="6"/>
  <c r="BE143" i="6"/>
  <c r="BE150" i="6"/>
  <c r="BE158" i="6"/>
  <c r="BE160" i="6"/>
  <c r="BE162" i="6"/>
  <c r="BE191" i="6"/>
  <c r="BE201" i="6"/>
  <c r="BE223" i="6"/>
  <c r="BE227" i="6"/>
  <c r="BE238" i="6"/>
  <c r="BE256" i="6"/>
  <c r="BE260" i="6"/>
  <c r="BE264" i="6"/>
  <c r="BE272" i="6"/>
  <c r="BE284" i="6"/>
  <c r="BE293" i="6"/>
  <c r="BE299" i="6"/>
  <c r="BE305" i="6"/>
  <c r="BE317" i="6"/>
  <c r="BE324" i="6"/>
  <c r="BE328" i="6"/>
  <c r="BE345" i="6"/>
  <c r="BE387" i="6"/>
  <c r="F92" i="6"/>
  <c r="BE154" i="6"/>
  <c r="BE164" i="6"/>
  <c r="BE166" i="6"/>
  <c r="BE172" i="6"/>
  <c r="BE174" i="6"/>
  <c r="BE178" i="6"/>
  <c r="BE184" i="6"/>
  <c r="BE197" i="6"/>
  <c r="BE205" i="6"/>
  <c r="BE209" i="6"/>
  <c r="BE211" i="6"/>
  <c r="BE215" i="6"/>
  <c r="BE248" i="6"/>
  <c r="BE349" i="6"/>
  <c r="BE355" i="6"/>
  <c r="BE361" i="6"/>
  <c r="BE363" i="6"/>
  <c r="BE365" i="6"/>
  <c r="BE367" i="6"/>
  <c r="BE371" i="6"/>
  <c r="BE375" i="6"/>
  <c r="BE385" i="6"/>
  <c r="BE389" i="6"/>
  <c r="BE391" i="6"/>
  <c r="BK126" i="4"/>
  <c r="J126" i="4"/>
  <c r="J97" i="4"/>
  <c r="F92" i="5"/>
  <c r="F120" i="5"/>
  <c r="BE129" i="5"/>
  <c r="BE137" i="5"/>
  <c r="BE139" i="5"/>
  <c r="BE147" i="5"/>
  <c r="E85" i="5"/>
  <c r="J89" i="5"/>
  <c r="J92" i="5"/>
  <c r="BE131" i="5"/>
  <c r="BE163" i="5"/>
  <c r="BE173" i="5"/>
  <c r="BE176" i="5"/>
  <c r="BE181" i="5"/>
  <c r="J91" i="5"/>
  <c r="BE134" i="5"/>
  <c r="BE151" i="5"/>
  <c r="BE159" i="5"/>
  <c r="BE167" i="5"/>
  <c r="BE179" i="5"/>
  <c r="BE127" i="5"/>
  <c r="BE141" i="5"/>
  <c r="BE143" i="5"/>
  <c r="BE155" i="5"/>
  <c r="BE169" i="5"/>
  <c r="J91" i="4"/>
  <c r="F122" i="4"/>
  <c r="BE148" i="4"/>
  <c r="BE159" i="4"/>
  <c r="BE171" i="4"/>
  <c r="BE179" i="4"/>
  <c r="BE196" i="4"/>
  <c r="BE202" i="4"/>
  <c r="BE224" i="4"/>
  <c r="BE228" i="4"/>
  <c r="BE138" i="4"/>
  <c r="BE140" i="4"/>
  <c r="BE167" i="4"/>
  <c r="BE188" i="4"/>
  <c r="BE194" i="4"/>
  <c r="BE204" i="4"/>
  <c r="BE213" i="4"/>
  <c r="BE251" i="4"/>
  <c r="BE253" i="4"/>
  <c r="BE255" i="4"/>
  <c r="E85" i="4"/>
  <c r="F91" i="4"/>
  <c r="J122" i="4"/>
  <c r="BE128" i="4"/>
  <c r="BE130" i="4"/>
  <c r="BE134" i="4"/>
  <c r="BE144" i="4"/>
  <c r="BE152" i="4"/>
  <c r="BE163" i="4"/>
  <c r="BE192" i="4"/>
  <c r="BE198" i="4"/>
  <c r="BE206" i="4"/>
  <c r="BE208" i="4"/>
  <c r="BE215" i="4"/>
  <c r="BE221" i="4"/>
  <c r="BE236" i="4"/>
  <c r="BE240" i="4"/>
  <c r="BE244" i="4"/>
  <c r="BE247" i="4"/>
  <c r="BE260" i="4"/>
  <c r="BE264" i="4"/>
  <c r="J89" i="4"/>
  <c r="BE132" i="4"/>
  <c r="BE136" i="4"/>
  <c r="BE154" i="4"/>
  <c r="BE175" i="4"/>
  <c r="BE183" i="4"/>
  <c r="BE200" i="4"/>
  <c r="BE211" i="4"/>
  <c r="BE217" i="4"/>
  <c r="BE232" i="4"/>
  <c r="BE154" i="3"/>
  <c r="BE156" i="3"/>
  <c r="BE160" i="3"/>
  <c r="BE171" i="3"/>
  <c r="BE180" i="3"/>
  <c r="BE193" i="3"/>
  <c r="BE196" i="3"/>
  <c r="J138" i="2"/>
  <c r="J99" i="2" s="1"/>
  <c r="BE174" i="3"/>
  <c r="BE176" i="3"/>
  <c r="BE178" i="3"/>
  <c r="BE200" i="3"/>
  <c r="BE208" i="3"/>
  <c r="BE211" i="3"/>
  <c r="BE213" i="3"/>
  <c r="BE231" i="3"/>
  <c r="BE239" i="3"/>
  <c r="BE244" i="3"/>
  <c r="E85" i="3"/>
  <c r="F91" i="3"/>
  <c r="J91" i="3"/>
  <c r="J92" i="3"/>
  <c r="F127" i="3"/>
  <c r="BE133" i="3"/>
  <c r="BE135" i="3"/>
  <c r="BE142" i="3"/>
  <c r="BE150" i="3"/>
  <c r="BE152" i="3"/>
  <c r="BE184" i="3"/>
  <c r="BE187" i="3"/>
  <c r="BE204" i="3"/>
  <c r="BE215" i="3"/>
  <c r="BE224" i="3"/>
  <c r="BE233" i="3"/>
  <c r="BE247" i="3"/>
  <c r="J89" i="3"/>
  <c r="BE137" i="3"/>
  <c r="BE140" i="3"/>
  <c r="BE148" i="3"/>
  <c r="BE158" i="3"/>
  <c r="BE165" i="3"/>
  <c r="BE169" i="3"/>
  <c r="BE191" i="3"/>
  <c r="BE218" i="3"/>
  <c r="BE220" i="3"/>
  <c r="BE226" i="3"/>
  <c r="BE229" i="3"/>
  <c r="BE235" i="3"/>
  <c r="BE237" i="3"/>
  <c r="BE242" i="3"/>
  <c r="BE249" i="3"/>
  <c r="BE252" i="3"/>
  <c r="BE254" i="3"/>
  <c r="F92" i="2"/>
  <c r="F127" i="2"/>
  <c r="BE153" i="2"/>
  <c r="BE175" i="2"/>
  <c r="BE185" i="2"/>
  <c r="BE215" i="2"/>
  <c r="BE227" i="2"/>
  <c r="BE230" i="2"/>
  <c r="BE240" i="2"/>
  <c r="BE256" i="2"/>
  <c r="BE262" i="2"/>
  <c r="BE274" i="2"/>
  <c r="BE276" i="2"/>
  <c r="BE286" i="2"/>
  <c r="BE290" i="2"/>
  <c r="BE307" i="2"/>
  <c r="BE322" i="2"/>
  <c r="BE324" i="2"/>
  <c r="BE326" i="2"/>
  <c r="BE328" i="2"/>
  <c r="BE331" i="2"/>
  <c r="BE333" i="2"/>
  <c r="BE335" i="2"/>
  <c r="BE347" i="2"/>
  <c r="BE366" i="2"/>
  <c r="BE374" i="2"/>
  <c r="BE393" i="2"/>
  <c r="BE400" i="2"/>
  <c r="BE408" i="2"/>
  <c r="E85" i="2"/>
  <c r="J89" i="2"/>
  <c r="J92" i="2"/>
  <c r="BE134" i="2"/>
  <c r="BE136" i="2"/>
  <c r="BE139" i="2"/>
  <c r="BE143" i="2"/>
  <c r="BE149" i="2"/>
  <c r="BE163" i="2"/>
  <c r="BE171" i="2"/>
  <c r="BE181" i="2"/>
  <c r="BE221" i="2"/>
  <c r="BE225" i="2"/>
  <c r="BE242" i="2"/>
  <c r="BE260" i="2"/>
  <c r="BE270" i="2"/>
  <c r="BE282" i="2"/>
  <c r="BE303" i="2"/>
  <c r="BE320" i="2"/>
  <c r="BE343" i="2"/>
  <c r="BE354" i="2"/>
  <c r="BE362" i="2"/>
  <c r="BE370" i="2"/>
  <c r="BE378" i="2"/>
  <c r="J91" i="2"/>
  <c r="BE155" i="2"/>
  <c r="BE159" i="2"/>
  <c r="BE161" i="2"/>
  <c r="BE191" i="2"/>
  <c r="BE195" i="2"/>
  <c r="BE203" i="2"/>
  <c r="BE232" i="2"/>
  <c r="BE244" i="2"/>
  <c r="BE254" i="2"/>
  <c r="BE295" i="2"/>
  <c r="BE305" i="2"/>
  <c r="BE309" i="2"/>
  <c r="BE391" i="2"/>
  <c r="BE398" i="2"/>
  <c r="BE402" i="2"/>
  <c r="BE405" i="2"/>
  <c r="BE411" i="2"/>
  <c r="BE147" i="2"/>
  <c r="BE165" i="2"/>
  <c r="BE169" i="2"/>
  <c r="BE179" i="2"/>
  <c r="BE189" i="2"/>
  <c r="BE199" i="2"/>
  <c r="BE207" i="2"/>
  <c r="BE211" i="2"/>
  <c r="BE217" i="2"/>
  <c r="BE219" i="2"/>
  <c r="BE234" i="2"/>
  <c r="BE236" i="2"/>
  <c r="BE238" i="2"/>
  <c r="BE246" i="2"/>
  <c r="BE248" i="2"/>
  <c r="BE250" i="2"/>
  <c r="BE252" i="2"/>
  <c r="BE258" i="2"/>
  <c r="BE264" i="2"/>
  <c r="BE266" i="2"/>
  <c r="BE268" i="2"/>
  <c r="BE280" i="2"/>
  <c r="BE284" i="2"/>
  <c r="BE288" i="2"/>
  <c r="BE297" i="2"/>
  <c r="BE313" i="2"/>
  <c r="BE316" i="2"/>
  <c r="BE339" i="2"/>
  <c r="BE351" i="2"/>
  <c r="BE358" i="2"/>
  <c r="BE382" i="2"/>
  <c r="BE386" i="2"/>
  <c r="BE389" i="2"/>
  <c r="BE396" i="2"/>
  <c r="F37" i="2"/>
  <c r="BD95" i="1" s="1"/>
  <c r="F36" i="3"/>
  <c r="BC96" i="1" s="1"/>
  <c r="F34" i="4"/>
  <c r="BA97" i="1" s="1"/>
  <c r="J34" i="5"/>
  <c r="AW98" i="1" s="1"/>
  <c r="F37" i="5"/>
  <c r="BD98" i="1" s="1"/>
  <c r="F35" i="6"/>
  <c r="BB99" i="1" s="1"/>
  <c r="F36" i="7"/>
  <c r="BC100" i="1" s="1"/>
  <c r="F37" i="7"/>
  <c r="BD100" i="1" s="1"/>
  <c r="F35" i="8"/>
  <c r="BB101" i="1" s="1"/>
  <c r="J34" i="2"/>
  <c r="AW95" i="1" s="1"/>
  <c r="F34" i="2"/>
  <c r="BA95" i="1" s="1"/>
  <c r="F37" i="3"/>
  <c r="BD96" i="1" s="1"/>
  <c r="J34" i="4"/>
  <c r="AW97" i="1" s="1"/>
  <c r="F34" i="5"/>
  <c r="BA98" i="1" s="1"/>
  <c r="F36" i="5"/>
  <c r="BC98" i="1" s="1"/>
  <c r="F37" i="6"/>
  <c r="BD99" i="1" s="1"/>
  <c r="F36" i="6"/>
  <c r="BC99" i="1" s="1"/>
  <c r="F35" i="2"/>
  <c r="BB95" i="1" s="1"/>
  <c r="F35" i="3"/>
  <c r="BB96" i="1" s="1"/>
  <c r="F36" i="4"/>
  <c r="BC97" i="1" s="1"/>
  <c r="F37" i="4"/>
  <c r="BD97" i="1" s="1"/>
  <c r="F34" i="6"/>
  <c r="BA99" i="1" s="1"/>
  <c r="J34" i="7"/>
  <c r="AW100" i="1" s="1"/>
  <c r="J34" i="8"/>
  <c r="AW101" i="1" s="1"/>
  <c r="F37" i="8"/>
  <c r="BD101" i="1" s="1"/>
  <c r="F36" i="2"/>
  <c r="BC95" i="1" s="1"/>
  <c r="F34" i="3"/>
  <c r="BA96" i="1" s="1"/>
  <c r="J34" i="3"/>
  <c r="AW96" i="1" s="1"/>
  <c r="F35" i="4"/>
  <c r="BB97" i="1" s="1"/>
  <c r="F35" i="5"/>
  <c r="BB98" i="1" s="1"/>
  <c r="J34" i="6"/>
  <c r="AW99" i="1" s="1"/>
  <c r="F35" i="7"/>
  <c r="BB100" i="1" s="1"/>
  <c r="F34" i="7"/>
  <c r="BA100" i="1" s="1"/>
  <c r="F34" i="8"/>
  <c r="BA101" i="1" s="1"/>
  <c r="F36" i="8"/>
  <c r="BC101" i="1" s="1"/>
  <c r="T127" i="6" l="1"/>
  <c r="R127" i="6"/>
  <c r="R132" i="2"/>
  <c r="P125" i="5"/>
  <c r="P124" i="5" s="1"/>
  <c r="AU98" i="1" s="1"/>
  <c r="R131" i="3"/>
  <c r="T132" i="2"/>
  <c r="T131" i="2" s="1"/>
  <c r="R125" i="5"/>
  <c r="T120" i="8"/>
  <c r="T119" i="8"/>
  <c r="P125" i="4"/>
  <c r="AU97" i="1"/>
  <c r="T189" i="3"/>
  <c r="T130" i="3"/>
  <c r="T124" i="5"/>
  <c r="R189" i="3"/>
  <c r="R126" i="4"/>
  <c r="P189" i="3"/>
  <c r="P130" i="3" s="1"/>
  <c r="AU96" i="1" s="1"/>
  <c r="P131" i="3"/>
  <c r="P318" i="2"/>
  <c r="P131" i="2" s="1"/>
  <c r="AU95" i="1" s="1"/>
  <c r="T226" i="4"/>
  <c r="T125" i="4"/>
  <c r="BK120" i="8"/>
  <c r="J120" i="8"/>
  <c r="J97" i="8"/>
  <c r="R149" i="5"/>
  <c r="R226" i="4"/>
  <c r="R318" i="2"/>
  <c r="R120" i="8"/>
  <c r="R119" i="8"/>
  <c r="BK132" i="2"/>
  <c r="P120" i="8"/>
  <c r="P119" i="8"/>
  <c r="AU101" i="1"/>
  <c r="BK125" i="5"/>
  <c r="J125" i="5"/>
  <c r="J97" i="5"/>
  <c r="BK128" i="6"/>
  <c r="J128" i="6" s="1"/>
  <c r="J97" i="6" s="1"/>
  <c r="J121" i="8"/>
  <c r="J98" i="8"/>
  <c r="BK318" i="2"/>
  <c r="J318" i="2"/>
  <c r="J103" i="2"/>
  <c r="BK226" i="4"/>
  <c r="J226" i="4" s="1"/>
  <c r="J103" i="4" s="1"/>
  <c r="BK145" i="6"/>
  <c r="J145" i="6"/>
  <c r="J100" i="6" s="1"/>
  <c r="BK189" i="3"/>
  <c r="J189" i="3"/>
  <c r="J102" i="3"/>
  <c r="BK131" i="3"/>
  <c r="J131" i="3"/>
  <c r="J97" i="3"/>
  <c r="BK149" i="5"/>
  <c r="J149" i="5" s="1"/>
  <c r="J101" i="5" s="1"/>
  <c r="BK121" i="7"/>
  <c r="J121" i="7"/>
  <c r="J97" i="7" s="1"/>
  <c r="J33" i="3"/>
  <c r="AV96" i="1"/>
  <c r="AT96" i="1"/>
  <c r="J33" i="4"/>
  <c r="AV97" i="1" s="1"/>
  <c r="AT97" i="1" s="1"/>
  <c r="J33" i="6"/>
  <c r="AV99" i="1" s="1"/>
  <c r="AT99" i="1" s="1"/>
  <c r="F33" i="2"/>
  <c r="AZ95" i="1"/>
  <c r="J33" i="5"/>
  <c r="AV98" i="1" s="1"/>
  <c r="AT98" i="1" s="1"/>
  <c r="F33" i="7"/>
  <c r="AZ100" i="1" s="1"/>
  <c r="BD94" i="1"/>
  <c r="W33" i="1"/>
  <c r="J33" i="8"/>
  <c r="AV101" i="1" s="1"/>
  <c r="AT101" i="1" s="1"/>
  <c r="BB94" i="1"/>
  <c r="W31" i="1"/>
  <c r="J33" i="2"/>
  <c r="AV95" i="1" s="1"/>
  <c r="AT95" i="1" s="1"/>
  <c r="F33" i="5"/>
  <c r="AZ98" i="1" s="1"/>
  <c r="J33" i="7"/>
  <c r="AV100" i="1"/>
  <c r="AT100" i="1"/>
  <c r="F33" i="8"/>
  <c r="AZ101" i="1" s="1"/>
  <c r="BA94" i="1"/>
  <c r="AW94" i="1"/>
  <c r="AK30" i="1"/>
  <c r="BC94" i="1"/>
  <c r="W32" i="1"/>
  <c r="F33" i="3"/>
  <c r="AZ96" i="1" s="1"/>
  <c r="F33" i="4"/>
  <c r="AZ97" i="1"/>
  <c r="F33" i="6"/>
  <c r="AZ99" i="1" s="1"/>
  <c r="BK125" i="4" l="1"/>
  <c r="J125" i="4" s="1"/>
  <c r="J96" i="4" s="1"/>
  <c r="BK131" i="2"/>
  <c r="J131" i="2"/>
  <c r="J96" i="2"/>
  <c r="R124" i="5"/>
  <c r="R131" i="2"/>
  <c r="R125" i="4"/>
  <c r="R130" i="3"/>
  <c r="BK127" i="6"/>
  <c r="J127" i="6"/>
  <c r="J96" i="6"/>
  <c r="BK130" i="3"/>
  <c r="J130" i="3" s="1"/>
  <c r="J96" i="3" s="1"/>
  <c r="BK119" i="8"/>
  <c r="J119" i="8" s="1"/>
  <c r="J96" i="8" s="1"/>
  <c r="J132" i="2"/>
  <c r="J97" i="2"/>
  <c r="BK120" i="7"/>
  <c r="J120" i="7" s="1"/>
  <c r="J30" i="7" s="1"/>
  <c r="AG100" i="1" s="1"/>
  <c r="BK124" i="5"/>
  <c r="J124" i="5"/>
  <c r="J30" i="5" s="1"/>
  <c r="AG98" i="1" s="1"/>
  <c r="AU94" i="1"/>
  <c r="J30" i="4"/>
  <c r="AG97" i="1"/>
  <c r="AX94" i="1"/>
  <c r="AY94" i="1"/>
  <c r="AZ94" i="1"/>
  <c r="AV94" i="1"/>
  <c r="AK29" i="1"/>
  <c r="W30" i="1"/>
  <c r="J39" i="5" l="1"/>
  <c r="J39" i="7"/>
  <c r="J96" i="7"/>
  <c r="J96" i="5"/>
  <c r="J39" i="4"/>
  <c r="AN97" i="1"/>
  <c r="AN98" i="1"/>
  <c r="AN100" i="1"/>
  <c r="J30" i="6"/>
  <c r="AG99" i="1"/>
  <c r="J30" i="8"/>
  <c r="AG101" i="1"/>
  <c r="J30" i="2"/>
  <c r="AG95" i="1"/>
  <c r="W29" i="1"/>
  <c r="AT94" i="1"/>
  <c r="J30" i="3"/>
  <c r="AG96" i="1"/>
  <c r="J39" i="3" l="1"/>
  <c r="J39" i="8"/>
  <c r="J39" i="2"/>
  <c r="J39" i="6"/>
  <c r="AN96" i="1"/>
  <c r="AN99" i="1"/>
  <c r="AN101" i="1"/>
  <c r="AN95" i="1"/>
  <c r="AG94" i="1"/>
  <c r="AK26" i="1"/>
  <c r="AK35" i="1"/>
  <c r="AN94" i="1" l="1"/>
</calcChain>
</file>

<file path=xl/sharedStrings.xml><?xml version="1.0" encoding="utf-8"?>
<sst xmlns="http://schemas.openxmlformats.org/spreadsheetml/2006/main" count="9464" uniqueCount="1234">
  <si>
    <t>Export Komplet</t>
  </si>
  <si>
    <t/>
  </si>
  <si>
    <t>2.0</t>
  </si>
  <si>
    <t>ZAMOK</t>
  </si>
  <si>
    <t>False</t>
  </si>
  <si>
    <t>{2e510def-ece2-4411-8a17-b764215ff127}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</si>
  <si>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</si>
  <si>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</si>
  <si>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</si>
  <si>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</si>
  <si>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</si>
  <si>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</si>
  <si>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</si>
  <si>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</si>
  <si>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7920-10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</si>
  <si>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</si>
  <si>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</si>
  <si>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7920-10 - 7920 -10 Dubina u Ostravy stavební úpravy bytových domů Dr. Šavrdy vchod 3020-7 (zadání)</t>
  </si>
  <si>
    <t>0,1</t>
  </si>
  <si>
    <t>KSO:</t>
  </si>
  <si>
    <t>CC-CZ:</t>
  </si>
  <si>
    <t>Místo:</t>
  </si>
  <si>
    <t xml:space="preserve"> </t>
  </si>
  <si>
    <t>Datum:</t>
  </si>
  <si>
    <t>11. 10. 2022</t>
  </si>
  <si>
    <t>10</t>
  </si>
  <si>
    <t>100</t>
  </si>
  <si>
    <t>Zadavatel:</t>
  </si>
  <si>
    <t>IČ:</t>
  </si>
  <si>
    <t>DIČ:</t>
  </si>
  <si>
    <t>Uchazeč:</t>
  </si>
  <si>
    <t>Vyplň údaj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</si>
  <si>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</si>
  <si>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</si>
  <si>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</si>
  <si>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</si>
  <si>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</si>
  <si>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</si>
  <si>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</si>
  <si>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</si>
  <si>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</si>
  <si>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</si>
  <si>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</si>
  <si>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</si>
  <si>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</si>
  <si>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</si>
  <si>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</si>
  <si>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</si>
  <si>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</si>
  <si>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</si>
  <si>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</si>
  <si>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</si>
  <si>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</si>
  <si>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</si>
  <si>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</si>
  <si>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</si>
  <si>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</si>
  <si>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</si>
  <si>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</si>
  <si>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</si>
  <si>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</si>
  <si>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</si>
  <si>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</si>
  <si>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</si>
  <si>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</si>
  <si>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</si>
  <si>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</si>
  <si>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</si>
  <si>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</si>
  <si>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</si>
  <si>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</si>
  <si>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</si>
  <si>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</si>
  <si>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</si>
  <si>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</si>
  <si>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</si>
  <si>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</si>
  <si>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</si>
  <si>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</si>
  <si>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</si>
  <si>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</si>
  <si>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113</t>
  </si>
  <si>
    <t>SO 113 objekt 3020-...</t>
  </si>
  <si>
    <t>STA</t>
  </si>
  <si>
    <t>{0bfa1c22-a402-4a15-857b-840939542583}</t>
  </si>
  <si>
    <t>2</t>
  </si>
  <si>
    <t>123</t>
  </si>
  <si>
    <t>SO 123 Objekt 3020-...</t>
  </si>
  <si>
    <t>{3b55777e-6e3b-497c-affe-0dc4edb699da}</t>
  </si>
  <si>
    <t>133</t>
  </si>
  <si>
    <t>SO 133 Objekt 3020-...</t>
  </si>
  <si>
    <t>{b81304e4-6b42-4ef3-a3d6-2d5b1b1f30ed}</t>
  </si>
  <si>
    <t>143</t>
  </si>
  <si>
    <t>SO 143 Objekt 3020-...</t>
  </si>
  <si>
    <t>{cd8b0ab5-8827-4515-8067-a387018befa1}</t>
  </si>
  <si>
    <t>153</t>
  </si>
  <si>
    <t>SO 153 Objekt 3020-...</t>
  </si>
  <si>
    <t>{d5ed5c2d-b93b-4c41-b82b-5af01a4760c3}</t>
  </si>
  <si>
    <t>154</t>
  </si>
  <si>
    <t>SO 154 Vedlejší a  ...</t>
  </si>
  <si>
    <t>{e47b3a26-a284-40ef-b3ab-2d9021575d2d}</t>
  </si>
  <si>
    <t>155</t>
  </si>
  <si>
    <t>SO 155 Suterén elek...</t>
  </si>
  <si>
    <t>{41a2f90e-d1dd-489e-b4e9-4ec12defdf13}</t>
  </si>
  <si>
    <t>KRYCÍ LIST SOUPISU PRACÍ</t>
  </si>
  <si>
    <t>Objekt:</t>
  </si>
  <si>
    <t>113 - SO 113 objekt 3020-...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</si>
  <si>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</si>
  <si>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</si>
  <si>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</si>
  <si>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</si>
  <si>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</si>
  <si>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</si>
  <si>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</si>
  <si>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</si>
  <si>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</si>
  <si>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</si>
  <si>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</si>
  <si>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</si>
  <si>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</si>
  <si>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</si>
  <si>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</si>
  <si>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</si>
  <si>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</si>
  <si>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768 - Plastové konstrukce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</si>
  <si>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</si>
  <si>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</si>
  <si>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</si>
  <si>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</si>
  <si>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</si>
  <si>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</si>
  <si>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</si>
  <si>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</si>
  <si>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</si>
  <si>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</si>
  <si>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</si>
  <si>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</si>
  <si>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</si>
  <si>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</si>
  <si>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</si>
  <si>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</si>
  <si>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</si>
  <si>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</si>
  <si>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</si>
  <si>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</si>
  <si>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</si>
  <si>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300100R</t>
  </si>
  <si>
    <t>Osazení krycí železobetonové desky na dělící stěnu</t>
  </si>
  <si>
    <t>m</t>
  </si>
  <si>
    <t>4</t>
  </si>
  <si>
    <t>PP</t>
  </si>
  <si>
    <t>Osazení  stříšky na rozdělující zídku mezi domy v bloku označení  9</t>
  </si>
  <si>
    <t>M</t>
  </si>
  <si>
    <t>5923503200</t>
  </si>
  <si>
    <t>Stříška průběžná S 7 barevná, 50x40x5 cm</t>
  </si>
  <si>
    <t>ks</t>
  </si>
  <si>
    <t>8</t>
  </si>
  <si>
    <t>6</t>
  </si>
  <si>
    <t>Úpravy povrchů, podlahy a osazování výplní</t>
  </si>
  <si>
    <t>97</t>
  </si>
  <si>
    <t>620100</t>
  </si>
  <si>
    <t>Dodávka sanační kotvení - injektovaná kotva - 8 ks/m2 +  expanzní výplňová hmota</t>
  </si>
  <si>
    <t>m2</t>
  </si>
  <si>
    <t>Dodávka sanační kotvení - injektovaná kotva - 8 ks/m2 + expanzní výplňová hmota</t>
  </si>
  <si>
    <t>VV</t>
  </si>
  <si>
    <t>513,00</t>
  </si>
  <si>
    <t>Součet</t>
  </si>
  <si>
    <t>98</t>
  </si>
  <si>
    <t>620101</t>
  </si>
  <si>
    <t>Montáž  sanační kotvení - injektovaná kotva - 8 ks/m2 +  expanzní výplňová hmota</t>
  </si>
  <si>
    <t>Montáž sanační kotvení - injektovaná kotva - 8 ks/m2 + expanzní výplňová hmota</t>
  </si>
  <si>
    <t>621221011</t>
  </si>
  <si>
    <t>Montáž kontaktního zateplení vnějších podhledů lepením a mechanickým kotvením desek z minerální vlny s podélnou orientací tl do 80 mm</t>
  </si>
  <si>
    <t>CS ÚRS 2020 01</t>
  </si>
  <si>
    <t>Montáž kontaktního zateplení lepením a mechanickým kotvením z desek z minerální vlny s podélnou orientací vláken na vnější podhledy, tloušťky desek přes 40 do 80 mm</t>
  </si>
  <si>
    <t>63151520</t>
  </si>
  <si>
    <t>deska tepelně izolační minerální kontaktních fasád podélné vlákno λ=0,036 tl 60mm</t>
  </si>
  <si>
    <t>12</t>
  </si>
  <si>
    <t>33,40*1,02</t>
  </si>
  <si>
    <t>5</t>
  </si>
  <si>
    <t>621221031</t>
  </si>
  <si>
    <t>Montáž kontaktního zateplení vnějších podhledů lepením a mechanickým kotvením desek z  minerální vlny s podélnou orientací tl do 160 mm</t>
  </si>
  <si>
    <t>14</t>
  </si>
  <si>
    <t>Montáž kontaktního zateplení lepením a mechanickým kotvením z desek z minerální vlny s podélnou orientací vláken na vnější podhledy, tloušťky desek přes 120 do 160 mm</t>
  </si>
  <si>
    <t>63151521</t>
  </si>
  <si>
    <t>deska tepelně izolační minerální kontaktních fasád podélné vlákno λ=0,036 tl 150mm</t>
  </si>
  <si>
    <t>16</t>
  </si>
  <si>
    <t>4,88*1,02 "Přepočtené koeficientem množství</t>
  </si>
  <si>
    <t>7</t>
  </si>
  <si>
    <t>621531022</t>
  </si>
  <si>
    <t>Tenkovrstvá silikonová zrnitá omítka tl. 2,0 mm včetně penetrace vnějších podhledů</t>
  </si>
  <si>
    <t>18</t>
  </si>
  <si>
    <t>Omítka tenkovrstvá silikonová vnějších ploch probarvená, včetně penetrace podkladu zrnitá, tloušťky 2,0 mm podhledů</t>
  </si>
  <si>
    <t>622100</t>
  </si>
  <si>
    <t>Oprava poničené fasády v 1. NP od ptactva, do vzniklých děr bude vložena nová minerální izolace</t>
  </si>
  <si>
    <t>Kč</t>
  </si>
  <si>
    <t>20</t>
  </si>
  <si>
    <t>Oprava pončené fasády v 1. NP od ptactva, do vzniklých děr bude vložena nová minerální izolace</t>
  </si>
  <si>
    <t>9</t>
  </si>
  <si>
    <t>622211011</t>
  </si>
  <si>
    <t>Montáž kontaktního zateplení vnějších stěn lepením a mechanickým kotvením polystyrénových desek tl do 80 mm</t>
  </si>
  <si>
    <t>22</t>
  </si>
  <si>
    <t>Montáž kontaktního zateplení lepením a mechanickým kotvením z polystyrenových desek nebo z kombinovaných desek na vnější stěny, tloušťky desek přes 40 do 80 mm</t>
  </si>
  <si>
    <t>28376442</t>
  </si>
  <si>
    <t>deska z polystyrénu XPS, hrana rovná a strukturovaný povrch 300kPa tl 80mm</t>
  </si>
  <si>
    <t>24</t>
  </si>
  <si>
    <t>33,85*1,02 "Přepočtené koeficientem množství</t>
  </si>
  <si>
    <t>11</t>
  </si>
  <si>
    <t>622221021</t>
  </si>
  <si>
    <t>Montáž kontaktního zateplení vnějších stěn lepením a mechanickým kotvením desek z minerální vlny s podélnou orientací vláken tl do 120 mm</t>
  </si>
  <si>
    <t>26</t>
  </si>
  <si>
    <t>Montáž kontaktního zateplení lepením a mechanickým kotvením z desek z minerální vlny s podélnou orientací vláken na vnější stěny, tloušťky desek přes 80 do 120 mm</t>
  </si>
  <si>
    <t>63151527</t>
  </si>
  <si>
    <t>deska tepelně izolační minerální kontaktních fasád podélné vlákno λ=0,036 tl 100mm</t>
  </si>
  <si>
    <t>28</t>
  </si>
  <si>
    <t>582,18*1,02</t>
  </si>
  <si>
    <t>13</t>
  </si>
  <si>
    <t>622222001</t>
  </si>
  <si>
    <t>Montáž kontaktního zateplení vnějšího ostění, nadpraží nebo parapetu hl. špalety do 200 mm lepením desek z minerální vlny tl do 40 mm</t>
  </si>
  <si>
    <t>30</t>
  </si>
  <si>
    <t>Montáž kontaktního zateplení vnějšího ostění, nadpraží nebo parapetu lepením z desek z minerální vlny s podélnou nebo kolmou orientací vláken hloubky špalet do 200 mm, tloušťky desek do 40 mm</t>
  </si>
  <si>
    <t>(34,89+24,90)/0,15</t>
  </si>
  <si>
    <t>63151518</t>
  </si>
  <si>
    <t>deska tepelně izolační minerální kontaktních fasád podélné vlákno λ=0,036 tl 40mm</t>
  </si>
  <si>
    <t>32</t>
  </si>
  <si>
    <t>34</t>
  </si>
  <si>
    <t>(3,87+4,84)/0,15</t>
  </si>
  <si>
    <t>28376438</t>
  </si>
  <si>
    <t>deska z polystyrénu XPS, hrana rovná a strukturovaný povrch 250kPa tl 30mm</t>
  </si>
  <si>
    <t>36</t>
  </si>
  <si>
    <t>8,70955002583089*1,1 "Přepočtené koeficientem množství</t>
  </si>
  <si>
    <t>17</t>
  </si>
  <si>
    <t>622252001</t>
  </si>
  <si>
    <t>Montáž profilů kontaktního zateplení připevněných mechanicky</t>
  </si>
  <si>
    <t>38</t>
  </si>
  <si>
    <t>Montáž profilů kontaktního zateplení zakládacích soklových připevněných hmoždinkami</t>
  </si>
  <si>
    <t>59051647</t>
  </si>
  <si>
    <t>profil zakládací Al tl 0,7mm pro ETICS pro izolant tl 100mm</t>
  </si>
  <si>
    <t>40</t>
  </si>
  <si>
    <t>35,4*1,05 "Přepočtené koeficientem množství</t>
  </si>
  <si>
    <t>19</t>
  </si>
  <si>
    <t>622252002</t>
  </si>
  <si>
    <t>Montáž profilů kontaktního zateplení lepených</t>
  </si>
  <si>
    <t>42</t>
  </si>
  <si>
    <t>Montáž profilů kontaktního zateplení ostatních stěnových, dilatačních apod. lepených do tmelu</t>
  </si>
  <si>
    <t>383,976+214,60+178,141+166,90+392,741+187,90+3,10+20,70+15,33</t>
  </si>
  <si>
    <t>63127464</t>
  </si>
  <si>
    <t>profil rohový Al 15x15mm s výztužnou tkaninou š 100mm pro ETICS</t>
  </si>
  <si>
    <t>44</t>
  </si>
  <si>
    <t>598,579234253769*1,05 "Přepočtené koeficientem množství</t>
  </si>
  <si>
    <t>59051486</t>
  </si>
  <si>
    <t>profil rohový PVC 15x15mm s výztužnou tkaninou š 100mm pro ETICS</t>
  </si>
  <si>
    <t>46</t>
  </si>
  <si>
    <t>35,399954713795*1,05 "Přepočtené koeficientem množství</t>
  </si>
  <si>
    <t>59051476</t>
  </si>
  <si>
    <t>profil začišťovací PVC 9mm s výztužnou tkaninou pro ostění ETICS</t>
  </si>
  <si>
    <t>48</t>
  </si>
  <si>
    <t>570,849269727963*1,05 "Přepočtené koeficientem množství</t>
  </si>
  <si>
    <t>23</t>
  </si>
  <si>
    <t>59051512</t>
  </si>
  <si>
    <t>profil začišťovací s okapnicí PVC s výztužnou tkaninou pro parapet ETICS</t>
  </si>
  <si>
    <t>50</t>
  </si>
  <si>
    <t>227,029709567031*1,05 "Přepočtené koeficientem množství</t>
  </si>
  <si>
    <t>622511111</t>
  </si>
  <si>
    <t>Tenkovrstvá akrylátová mozaiková střednězrnná omítka včetně penetrace vnějších stěn</t>
  </si>
  <si>
    <t>52</t>
  </si>
  <si>
    <t>Omítka tenkovrstvá akrylátová vnějších ploch probarvená, včetně penetrace podkladu mozaiková střednězrnná stěn</t>
  </si>
  <si>
    <t>25</t>
  </si>
  <si>
    <t>622531022</t>
  </si>
  <si>
    <t>Tenkovrstvá silikonová zrnitá omítka zrnitost 2,0 mm vnějších stěn</t>
  </si>
  <si>
    <t>CS ÚRS 2022 02</t>
  </si>
  <si>
    <t>54</t>
  </si>
  <si>
    <t>Omítka tenkovrstvá silikonová vnějších ploch probarvená bez penetrace zatíraná (škrábaná), zrnitost 2,0 mm stěn</t>
  </si>
  <si>
    <t>629991011</t>
  </si>
  <si>
    <t>Zakrytí výplní otvorů a svislých ploch fólií přilepenou lepící páskou</t>
  </si>
  <si>
    <t>56</t>
  </si>
  <si>
    <t>Zakrytí vnějších ploch před znečištěním včetně pozdějšího odkrytí výplní otvorů a svislých ploch fólií přilepenou lepící páskou</t>
  </si>
  <si>
    <t>27</t>
  </si>
  <si>
    <t>629995101</t>
  </si>
  <si>
    <t>Očištění vnějších ploch tlakovou vodou</t>
  </si>
  <si>
    <t>58</t>
  </si>
  <si>
    <t>Očištění vnějších ploch tlakovou vodou omytím</t>
  </si>
  <si>
    <t>36,69+685,58</t>
  </si>
  <si>
    <t>644941111</t>
  </si>
  <si>
    <t>Osazování ventilačních mřížek velikosti do 150 x 200 mm</t>
  </si>
  <si>
    <t>kus</t>
  </si>
  <si>
    <t>60</t>
  </si>
  <si>
    <t>Montáž průvětrníků nebo mřížek odvětrávacích velikosti do 150 x 200 mm</t>
  </si>
  <si>
    <t>29</t>
  </si>
  <si>
    <t>55341410</t>
  </si>
  <si>
    <t>průvětrník mřížový s klapkami 150x150mm</t>
  </si>
  <si>
    <t>62</t>
  </si>
  <si>
    <t>Ostatní konstrukce a práce, bourání</t>
  </si>
  <si>
    <t>26234</t>
  </si>
  <si>
    <t>Dodávka a montáž listovních schránek</t>
  </si>
  <si>
    <t>64</t>
  </si>
  <si>
    <t>31</t>
  </si>
  <si>
    <t>941111132</t>
  </si>
  <si>
    <t>Montáž lešení řadového trubkového lehkého s podlahami zatížení do 200 kg/m2 š do 1,5 m v do 25 m</t>
  </si>
  <si>
    <t>66</t>
  </si>
  <si>
    <t>Montáž lešení řadového trubkového lehkého pracovního s podlahami s provozním zatížením tř. 3 do 200 kg/m2 šířky tř. W12 přes 1,2 do 1,5 m, výšky přes 10 do 25 m</t>
  </si>
  <si>
    <t>941111232</t>
  </si>
  <si>
    <t>Příplatek k lešení řadovému trubkovému lehkému s podlahami š 1,5 m v 25 m za první a ZKD den použití</t>
  </si>
  <si>
    <t>68</t>
  </si>
  <si>
    <t>Montáž lešení řadového trubkového lehkého pracovního s podlahami s provozním zatížením tř. 3 do 200 kg/m2 Příplatek za první a každý další den použití lešení k ceně -1132</t>
  </si>
  <si>
    <t>33</t>
  </si>
  <si>
    <t>941111832</t>
  </si>
  <si>
    <t>Demontáž lešení řadového trubkového lehkého s podlahami zatížení do 200 kg/m2 š do 1,5 m v do 25 m</t>
  </si>
  <si>
    <t>70</t>
  </si>
  <si>
    <t>Demontáž lešení řadového trubkového lehkého pracovního s podlahami s provozním zatížením tř. 3 do 200 kg/m2 šířky tř. W12 přes 1,2 do 1,5 m, výšky přes 10 do 25 m</t>
  </si>
  <si>
    <t>944111111</t>
  </si>
  <si>
    <t>Montáž ochranného zábradlí trubkového na vnějších stranách objektů odkloněného od svislice do 15°</t>
  </si>
  <si>
    <t>72</t>
  </si>
  <si>
    <t>Montáž ochranného zábradlí trubkového na vnějších volných stranách objektů odkloněného od svislice do 15°</t>
  </si>
  <si>
    <t>35</t>
  </si>
  <si>
    <t>944111211</t>
  </si>
  <si>
    <t>Příplatek k ochrannému zábradlí trubkovému na vnějších stranách objektů za první a ZKD den použití</t>
  </si>
  <si>
    <t>74</t>
  </si>
  <si>
    <t>Montáž ochranného zábradlí trubkového Příplatek za první a každý další den použití zábradlí k ceně -1111</t>
  </si>
  <si>
    <t>944111811</t>
  </si>
  <si>
    <t>Demontáž ochranného zábradlí trubkového na vnějších stranách objektů odkloněného od svislice do 15°</t>
  </si>
  <si>
    <t>76</t>
  </si>
  <si>
    <t>Demontáž ochranného zábradlí trubkového na vnějších volných stranách objektů odkloněného od svislice do 15°</t>
  </si>
  <si>
    <t>37</t>
  </si>
  <si>
    <t>944511111</t>
  </si>
  <si>
    <t>Montáž ochranné sítě z textilie z umělých vláken</t>
  </si>
  <si>
    <t>78</t>
  </si>
  <si>
    <t>Montáž ochranné sítě zavěšené na konstrukci lešení z textilie z umělých vláken</t>
  </si>
  <si>
    <t>944511211</t>
  </si>
  <si>
    <t>Příplatek k ochranné síti za první a ZKD den použití</t>
  </si>
  <si>
    <t>80</t>
  </si>
  <si>
    <t>Montáž ochranné sítě Příplatek za první a každý další den použití sítě k ceně -1111</t>
  </si>
  <si>
    <t>39</t>
  </si>
  <si>
    <t>944511811</t>
  </si>
  <si>
    <t>Demontáž ochranné sítě z textilie z umělých vláken</t>
  </si>
  <si>
    <t>82</t>
  </si>
  <si>
    <t>Demontáž ochranné sítě zavěšené na konstrukci lešení z textilie z umělých vláken</t>
  </si>
  <si>
    <t>944711113</t>
  </si>
  <si>
    <t>Montáž záchytné stříšky š do 2,5 m</t>
  </si>
  <si>
    <t>84</t>
  </si>
  <si>
    <t>Montáž záchytné stříšky zřizované současně s lehkým nebo těžkým lešením, šířky přes 2,0 do 2,5 m</t>
  </si>
  <si>
    <t>41</t>
  </si>
  <si>
    <t>944711213</t>
  </si>
  <si>
    <t>Příplatek k záchytné stříšce š do 2,5 m za první a ZKD den použití</t>
  </si>
  <si>
    <t>86</t>
  </si>
  <si>
    <t>Montáž záchytné stříšky Příplatek za první a každý další den použití záchytné stříšky k ceně -1113</t>
  </si>
  <si>
    <t>944711813</t>
  </si>
  <si>
    <t>Demontáž záchytné stříšky š do 2,5 m</t>
  </si>
  <si>
    <t>88</t>
  </si>
  <si>
    <t>Demontáž záchytné stříšky zřizované současně s lehkým nebo těžkým lešením, šířky přes 2,0 do 2,5 m</t>
  </si>
  <si>
    <t>43</t>
  </si>
  <si>
    <t>949101111</t>
  </si>
  <si>
    <t>Lešení pomocné pro objekty pozemních staveb s lešeňovou podlahou v do 1,9 m zatížení do 150 kg/m2</t>
  </si>
  <si>
    <t>90</t>
  </si>
  <si>
    <t>Lešení pomocné pracovní pro objekty pozemních staveb pro zatížení do 150 kg/m2, o výšce lešeňové podlahy do 1,9 m</t>
  </si>
  <si>
    <t>950100</t>
  </si>
  <si>
    <t>Demontáž a zpětná montáž zvonk. tabla včetně zateplení</t>
  </si>
  <si>
    <t>92</t>
  </si>
  <si>
    <t>45</t>
  </si>
  <si>
    <t>953941211</t>
  </si>
  <si>
    <t>Osazování kovových konzol nebo kotev</t>
  </si>
  <si>
    <t>94</t>
  </si>
  <si>
    <t>Osazování drobných kovových předmětů se zalitím maltou cementovou, do vysekaných kapes nebo připravených otvorů konzol nebo kotev, např. pro schodišťová madla do zdí, radiátorové konzoly apod.</t>
  </si>
  <si>
    <t>553100</t>
  </si>
  <si>
    <t>Mříž na okno 2880x380 mm kotvená do obvodového zdiva pomocí chemických kotev - 2ks, žárový pozink</t>
  </si>
  <si>
    <t>kg</t>
  </si>
  <si>
    <t>96</t>
  </si>
  <si>
    <t>47</t>
  </si>
  <si>
    <t>553101</t>
  </si>
  <si>
    <t>553102</t>
  </si>
  <si>
    <t>Mříž na okno 1080x380  mm kotvená do obvodového zdiva pomocí chemických kotev - 1ks, žárový pozink</t>
  </si>
  <si>
    <t>49</t>
  </si>
  <si>
    <t>553103</t>
  </si>
  <si>
    <t>Mříž na okno 380x380 mm kotvená do obvodového zdiva pomocí chemických kotev - 1ks, žárový pozink</t>
  </si>
  <si>
    <t>102</t>
  </si>
  <si>
    <t>953943122</t>
  </si>
  <si>
    <t>Osazování výrobků do 5 kg/kus do betonu</t>
  </si>
  <si>
    <t>104</t>
  </si>
  <si>
    <t>Osazování drobných kovových předmětů výrobků ostatních jinde neuvedených do betonu se zajištěním polohy k bednění či k výztuži před zabetonováním hmotnosti přes 1 do 5 kg/kus</t>
  </si>
  <si>
    <t>"ozn 5"1</t>
  </si>
  <si>
    <t>51</t>
  </si>
  <si>
    <t>2622</t>
  </si>
  <si>
    <t>Nová plechová skříň HUP ozn 5</t>
  </si>
  <si>
    <t>106</t>
  </si>
  <si>
    <t>953943123</t>
  </si>
  <si>
    <t>Osazování výrobků do 15 kg/kus do betonu</t>
  </si>
  <si>
    <t>108</t>
  </si>
  <si>
    <t>Osazování drobných kovových předmětů výrobků ostatních jinde neuvedených do betonu se zajištěním polohy k bednění či k výztuži před zabetonováním hmotnosti přes 5 do 15 kg/kus</t>
  </si>
  <si>
    <t>"ozn. 6"1</t>
  </si>
  <si>
    <t>53</t>
  </si>
  <si>
    <t>2623</t>
  </si>
  <si>
    <t>Nová plechová skříň HDS ozn 6</t>
  </si>
  <si>
    <t>110</t>
  </si>
  <si>
    <t>953962113</t>
  </si>
  <si>
    <t>Kotvy chemickým tmelem M 12 hl 80 mm do zdiva z plných cihel s vyvrtáním otvoru</t>
  </si>
  <si>
    <t>112</t>
  </si>
  <si>
    <t>Kotvy chemické s vyvrtáním otvoru do zdiva z plných cihel tmel, hloubka 80 mm, velikost M 12</t>
  </si>
  <si>
    <t>55</t>
  </si>
  <si>
    <t>976072231</t>
  </si>
  <si>
    <t>Vybourání kovových komínových dvířek pl do 0,3 m2 ze zdiva betonového</t>
  </si>
  <si>
    <t>114</t>
  </si>
  <si>
    <t>Vybourání kovových madel, zábradlí, dvířek, zděří, kotevních želez komínových a topných dvířek, ventilací apod., plochy do 0,30 m2, ze zdiva betonového</t>
  </si>
  <si>
    <t>976072331</t>
  </si>
  <si>
    <t>Vybourání kovových komínových dvířek pl přes 0,3 m2 ze zdiva betonového</t>
  </si>
  <si>
    <t>116</t>
  </si>
  <si>
    <t>Vybourání kovových madel, zábradlí, dvířek, zděří, kotevních želez komínových a topných dvířek, ventilací apod., plochy přes 0,30 m2, ze zdiva betonového</t>
  </si>
  <si>
    <t>57</t>
  </si>
  <si>
    <t>976074141</t>
  </si>
  <si>
    <t>Vybourání kotevních želez ze zdiva kamenného nebo betonového</t>
  </si>
  <si>
    <t>118</t>
  </si>
  <si>
    <t>Vybourání kovových madel, zábradlí, dvířek, zděří, kotevních želez kotevních želez zapuštěných do 300 mm, ve zdivu nebo dlažbě z betonu nebo kamene</t>
  </si>
  <si>
    <t>976082131</t>
  </si>
  <si>
    <t>Vybourání objímek, držáků nebo věšáků ze zdiva cihelného</t>
  </si>
  <si>
    <t>120</t>
  </si>
  <si>
    <t>Vybourání drobných zámečnických a jiných konstrukcí objímek, držáků, věšáků, záclonových konzol, lustrových skob apod., ze zdiva cihelného</t>
  </si>
  <si>
    <t>"větrací mřížky"24</t>
  </si>
  <si>
    <t>"listovní schránky"1</t>
  </si>
  <si>
    <t>59</t>
  </si>
  <si>
    <t>978019391</t>
  </si>
  <si>
    <t>Otlučení (osekání) vnější vápenné nebo vápenocementové omítky stupně členitosti 3 až 5 do 100%</t>
  </si>
  <si>
    <t>122</t>
  </si>
  <si>
    <t>Otlučení vápenných nebo vápenocementových omítek vnějších ploch s vyškrabáním spar a s očištěním zdiva stupně členitosti 3 až 5, v rozsahu přes 80 do 100 %</t>
  </si>
  <si>
    <t>978071221</t>
  </si>
  <si>
    <t>Otlučení omítky a odstranění izolace z lepenky svislé pl přes 1 m2 (odstranění desek polystyrenu)</t>
  </si>
  <si>
    <t>124</t>
  </si>
  <si>
    <t>Odsekání omítky (včetně podkladní) a odstranění tepelné nebo vodotěsné izolace lepenkové svislé, plochy přes 1 m2 (odstřanění desek polystyrenu)</t>
  </si>
  <si>
    <t>"odstranění desek polystyrenu"171,00</t>
  </si>
  <si>
    <t>"odstranění tepelných pásků"44,70*0,15</t>
  </si>
  <si>
    <t>997</t>
  </si>
  <si>
    <t>Přesun sutě</t>
  </si>
  <si>
    <t>61</t>
  </si>
  <si>
    <t>997002611</t>
  </si>
  <si>
    <t>Nakládání suti a vybouraných hmot</t>
  </si>
  <si>
    <t>t</t>
  </si>
  <si>
    <t>126</t>
  </si>
  <si>
    <t>Nakládání suti a vybouraných hmot na dopravní prostředek pro vodorovné přemístění</t>
  </si>
  <si>
    <t>997013213</t>
  </si>
  <si>
    <t>Vnitrostaveništní doprava suti a vybouraných hmot pro budovy v do 12 m ručně</t>
  </si>
  <si>
    <t>128</t>
  </si>
  <si>
    <t>Vnitrostaveništní doprava suti a vybouraných hmot vodorovně do 50 m svisle ručně pro budovy a haly výšky přes 9 do 12 m</t>
  </si>
  <si>
    <t>63</t>
  </si>
  <si>
    <t>997013501</t>
  </si>
  <si>
    <t>Odvoz suti a vybouraných hmot na skládku nebo meziskládku do 1 km se složením</t>
  </si>
  <si>
    <t>130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</si>
  <si>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</si>
  <si>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</si>
  <si>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</si>
  <si>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132</t>
  </si>
  <si>
    <t>Odvoz suti a vybouraných hmot na skládku nebo meziskládku se složením, na vzdálenost Příplatek k ceně za každý další i započatý 1 km přes 1 km</t>
  </si>
  <si>
    <t>17,529*9</t>
  </si>
  <si>
    <t>65</t>
  </si>
  <si>
    <t>997013631</t>
  </si>
  <si>
    <t>Poplatek za uložení na skládce (skládkovné) stavebního odpadu směsného kód odpadu 17 09 04</t>
  </si>
  <si>
    <t>134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</si>
  <si>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</si>
  <si>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</si>
  <si>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</si>
  <si>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998018003</t>
  </si>
  <si>
    <t>Přesun hmot ruční pro budovy v do 24 m</t>
  </si>
  <si>
    <t>136</t>
  </si>
  <si>
    <t>Přesun hmot pro budovy občanské výstavby, bydlení, výrobu a služby ruční - bez užití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</si>
  <si>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</si>
  <si>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</si>
  <si>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</si>
  <si>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</si>
  <si>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67</t>
  </si>
  <si>
    <t>711131811</t>
  </si>
  <si>
    <t>Odstranění izolace proti zemní vlhkosti vodorovné</t>
  </si>
  <si>
    <t>138</t>
  </si>
  <si>
    <t>Odstranění izolace proti zemní vlhkosti na ploše vodorovné V</t>
  </si>
  <si>
    <t>711131821</t>
  </si>
  <si>
    <t>Odstranění izolace proti zemní vlhkosti svislé</t>
  </si>
  <si>
    <t>140</t>
  </si>
  <si>
    <t>Odstranění izolace proti zemní vlhkosti na ploše svislé S</t>
  </si>
  <si>
    <t>69</t>
  </si>
  <si>
    <t>711161112</t>
  </si>
  <si>
    <t>Izolace proti zemní vlhkosti nopovou fólií vodorovná, nopek v 8,0 mm, tl do 0,6 mm</t>
  </si>
  <si>
    <t>142</t>
  </si>
  <si>
    <t>Izolace proti zemní vlhkosti a beztlakové vodě nopovými fóliemi na ploše vodorovné V vrstva ochranná, odvětrávací a drenážní výška nopku 8,0 mm, tl. fólie do 0,6 mm</t>
  </si>
  <si>
    <t>711161212</t>
  </si>
  <si>
    <t>Izolace proti zemní vlhkosti nopovou fólií svislá, nopek v 8,0 mm, tl do 0,6 mm</t>
  </si>
  <si>
    <t>144</t>
  </si>
  <si>
    <t>Izolace proti zemní vlhkosti a beztlakové vodě nopovými fóliemi na ploše svislé S vrstva ochranná, odvětrávací a drenážní výška nopku 8,0 mm, tl. fólie do 0,6 mm</t>
  </si>
  <si>
    <t>71</t>
  </si>
  <si>
    <t>998711203</t>
  </si>
  <si>
    <t>Přesun hmot procentní pro izolace proti vodě, vlhkosti a plynům v objektech v do 60 m</t>
  </si>
  <si>
    <t>%</t>
  </si>
  <si>
    <t>146</t>
  </si>
  <si>
    <t>Přesun hmot pro izolace proti vodě, vlhkosti a plynům stanovený procentní sazbou (%) z ceny vodorovná dopravní vzdálenost do 50 m v objektech výšky přes 12 do 60 m</t>
  </si>
  <si>
    <t>713</t>
  </si>
  <si>
    <t>Izolace tepelné</t>
  </si>
  <si>
    <t>99</t>
  </si>
  <si>
    <t>713100</t>
  </si>
  <si>
    <t>Dodávka a montáž dilatace mezi objekty z minerální vaty 2 x80 mm</t>
  </si>
  <si>
    <t>148</t>
  </si>
  <si>
    <t>713131141</t>
  </si>
  <si>
    <t>Montáž izolace tepelné stěn a základů lepením celoplošně rohoží, pásů, dílců, desek</t>
  </si>
  <si>
    <t>150</t>
  </si>
  <si>
    <t>Montáž tepelné izolace stěn rohožemi, pásy, deskami, dílci, bloky (izolační materiál ve specifikaci) lepením celoplošně</t>
  </si>
  <si>
    <t>73</t>
  </si>
  <si>
    <t>152</t>
  </si>
  <si>
    <t>63,22*1,05 "Přepočtené koeficientem množství</t>
  </si>
  <si>
    <t>63148101</t>
  </si>
  <si>
    <t>deska tepelně izolační minerální univerzální λ=0,038-0,039 tl 50mm</t>
  </si>
  <si>
    <t>174,42*1,05 "Přepočtené koeficientem množství</t>
  </si>
  <si>
    <t>95</t>
  </si>
  <si>
    <t>156</t>
  </si>
  <si>
    <t>"zateplení atiky"47,00</t>
  </si>
  <si>
    <t>63152099</t>
  </si>
  <si>
    <t>pás tepelně izolační univerzální λ=0,033 tl 100mm</t>
  </si>
  <si>
    <t>158</t>
  </si>
  <si>
    <t>47*1,05 "Přepočtené koeficientem množství</t>
  </si>
  <si>
    <t>75</t>
  </si>
  <si>
    <t>998713203</t>
  </si>
  <si>
    <t>Přesun hmot procentní pro izolace tepelné v objektech v do 24 m</t>
  </si>
  <si>
    <t>160</t>
  </si>
  <si>
    <t>Přesun hmot pro izolace tepelné stanovený procentní sazbou (%) z ceny vodorovná dopravní vzdálenost do 50 m v objektech výšky přes 12 do 24 m</t>
  </si>
  <si>
    <t>764</t>
  </si>
  <si>
    <t>Konstrukce klempířské</t>
  </si>
  <si>
    <t>764002851</t>
  </si>
  <si>
    <t>Demontáž oplechování parapetů do suti</t>
  </si>
  <si>
    <t>162</t>
  </si>
  <si>
    <t>Demontáž klempířských konstrukcí oplechování parapetů do suti</t>
  </si>
  <si>
    <t>"ozn 11"111,26</t>
  </si>
  <si>
    <t>77</t>
  </si>
  <si>
    <t>764004861</t>
  </si>
  <si>
    <t>Demontáž svodu do suti</t>
  </si>
  <si>
    <t>164</t>
  </si>
  <si>
    <t>Demontáž klempířských konstrukcí svodu do suti</t>
  </si>
  <si>
    <t>"ozn 13"77,60</t>
  </si>
  <si>
    <t>764226402</t>
  </si>
  <si>
    <t>Oplechování parapetů rovných mechanicky kotvené z Al plechu rš 200 mm</t>
  </si>
  <si>
    <t>166</t>
  </si>
  <si>
    <t>Oplechování parapetů z hliníkového plechu rovných mechanicky kotvené, bez rohů rš 200 mm</t>
  </si>
  <si>
    <t>"ozn.K2"4,40</t>
  </si>
  <si>
    <t>79</t>
  </si>
  <si>
    <t>764226403</t>
  </si>
  <si>
    <t>Oplechování parapetů rovných mechanicky kotvené z Al plechu rš 260 mm</t>
  </si>
  <si>
    <t>168</t>
  </si>
  <si>
    <t>Oplechování parapetů z hliníkového eloxovaného plechu rovných mechanicky kotvené, bez rohů rš 260 mm</t>
  </si>
  <si>
    <t>"ozn.K3"21,50</t>
  </si>
  <si>
    <t>764226404</t>
  </si>
  <si>
    <t>Oplechování parapetů rovných mechanicky kotvené z Al plechu rš 370 mm</t>
  </si>
  <si>
    <t>170</t>
  </si>
  <si>
    <t>Oplechování parapetů z hliníkového eloxovanéh plechu rovných mechanicky kotvené, bez rohů rš 370 mm</t>
  </si>
  <si>
    <t>"ozn K4"108,50</t>
  </si>
  <si>
    <t>81</t>
  </si>
  <si>
    <t>764226405</t>
  </si>
  <si>
    <t>Oplechování parapetů rovných mechanicky kotvené z Al plechu rš 400 mm</t>
  </si>
  <si>
    <t>172</t>
  </si>
  <si>
    <t>Oplechování parapetů z hliníkového plechu rovných mechanicky kotvené, bez rohů rš 400 mm</t>
  </si>
  <si>
    <t>"ozn K1"8,42</t>
  </si>
  <si>
    <t>764226408</t>
  </si>
  <si>
    <t>Oplechování parapetů rovných mechanicky kotvené z Al plechu rš 740 mm</t>
  </si>
  <si>
    <t>174</t>
  </si>
  <si>
    <t>Oplechování parapetů z hliníkového eloxovaného plechu plechu rovných mechanicky kotvené, bez rohů rš 740 mm</t>
  </si>
  <si>
    <t>"ozn K6"21,90</t>
  </si>
  <si>
    <t>83</t>
  </si>
  <si>
    <t>764226409</t>
  </si>
  <si>
    <t>Oplechování parapetů rovných mechanicky kotvené z Al plechu eloxovaného  rš 830 mm</t>
  </si>
  <si>
    <t>176</t>
  </si>
  <si>
    <t>Oplechování parapetů z hliníkovéhoeloxovaného plechu rovných mechanicky kotvené, bez rohů rš 830 mm</t>
  </si>
  <si>
    <t>"ozn K5"11,0</t>
  </si>
  <si>
    <t>998764203</t>
  </si>
  <si>
    <t>Přesun hmot procentní pro konstrukce klempířské v objektech v do 24 m</t>
  </si>
  <si>
    <t>178</t>
  </si>
  <si>
    <t>Přesun hmot pro konstrukce klempířské stanovený procentní sazbou (%) z ceny vodorovná dopravní vzdálenost do 50 m v objektech výšky přes 12 do 24 m</t>
  </si>
  <si>
    <t>765</t>
  </si>
  <si>
    <t>Krytina skládaná</t>
  </si>
  <si>
    <t>85</t>
  </si>
  <si>
    <t>765131851</t>
  </si>
  <si>
    <t>Demontáž vlnité vláknocementové krytiny sklonu do 30° do suti</t>
  </si>
  <si>
    <t>180</t>
  </si>
  <si>
    <t>Demontáž vláknocementové krytiny vlnité sklonu do 30° do suti</t>
  </si>
  <si>
    <t>765144007</t>
  </si>
  <si>
    <t>Krytina z polykarbonátových komůrkových desek rovných tl. 25 mm na kovovou konstrukci</t>
  </si>
  <si>
    <t>182</t>
  </si>
  <si>
    <t>Krytina z polykarbonátových desek rovných komůrkových, na konstrukci kovovou tloušťky 25 mm</t>
  </si>
  <si>
    <t>87</t>
  </si>
  <si>
    <t>998765203</t>
  </si>
  <si>
    <t>Přesun hmot procentní pro krytiny skládané v objektech v do 24 m</t>
  </si>
  <si>
    <t>184</t>
  </si>
  <si>
    <t>Přesun hmot pro krytiny skládané stanovený procentní sazbou (%) z ceny vodorovná dopravní vzdálenost do 50 m v objektech výšky přes 12 do 24 m</t>
  </si>
  <si>
    <t>767</t>
  </si>
  <si>
    <t>Konstrukce zámečnické</t>
  </si>
  <si>
    <t>767995114</t>
  </si>
  <si>
    <t>Montáž atypických zámečnických konstrukcí hmotnosti do 50 kg</t>
  </si>
  <si>
    <t>186</t>
  </si>
  <si>
    <t>Montáž ostatních atypických zámečnických konstrukcí hmotnosti přes 20 do 50 kg</t>
  </si>
  <si>
    <t>89</t>
  </si>
  <si>
    <t>553200</t>
  </si>
  <si>
    <t>Ocelová konstrukce vstupního přístřešku, žárový pozink</t>
  </si>
  <si>
    <t>188</t>
  </si>
  <si>
    <t>767996701</t>
  </si>
  <si>
    <t>Demontáž atypických zámečnických konstrukcí řezáním hmotnosti jednotlivých dílů do 50 kg</t>
  </si>
  <si>
    <t>190</t>
  </si>
  <si>
    <t>Demontáž ostatních zámečnických konstrukcí o hmotnosti jednotlivých dílů řezáním do 50 kg</t>
  </si>
  <si>
    <t>91</t>
  </si>
  <si>
    <t>998767203</t>
  </si>
  <si>
    <t>Přesun hmot procentní pro zámečnické konstrukce v objektech v do 24 m</t>
  </si>
  <si>
    <t>192</t>
  </si>
  <si>
    <t>Přesun hmot pro zámečnické konstrukce stanovený procentní sazbou (%) z ceny vodorovná dopravní vzdálenost do 50 m v objektech výšky přes 12 do 24 m</t>
  </si>
  <si>
    <t>768</t>
  </si>
  <si>
    <t>Plastové konstrukce</t>
  </si>
  <si>
    <t>768100</t>
  </si>
  <si>
    <t>D+M plastové vertikální dilatační lišty ozn. 3</t>
  </si>
  <si>
    <t>194</t>
  </si>
  <si>
    <t>783</t>
  </si>
  <si>
    <t>Dokončovací práce - nátěry</t>
  </si>
  <si>
    <t>93</t>
  </si>
  <si>
    <t>783100</t>
  </si>
  <si>
    <t>Nátěr práškovou barvou ozn. 11a+11b+13+14+4+18</t>
  </si>
  <si>
    <t>196</t>
  </si>
  <si>
    <t>HZS</t>
  </si>
  <si>
    <t>Hodinové zúčtovací sazby</t>
  </si>
  <si>
    <t>HZS1301</t>
  </si>
  <si>
    <t>Hodinová zúčtovací sazba zedník</t>
  </si>
  <si>
    <t>hod</t>
  </si>
  <si>
    <t>262144</t>
  </si>
  <si>
    <t>198</t>
  </si>
  <si>
    <t>Hodinové zúčtovací sazby profesí HSV provádění konstrukcí zedník</t>
  </si>
  <si>
    <t>123 - SO 123 Objekt 3020-...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</si>
  <si>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</si>
  <si>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</si>
  <si>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</si>
  <si>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787 - Dokončovací práce - zasklívání</t>
  </si>
  <si>
    <t>0620</t>
  </si>
  <si>
    <t>D+M vyplnění otvorů po demontovaném chrliči</t>
  </si>
  <si>
    <t>631362021</t>
  </si>
  <si>
    <t>Výztuž mazanin svařovanými sítěmi Kari</t>
  </si>
  <si>
    <t>Výztuž mazanin ze svařovaných sítí z drátů typu KARI</t>
  </si>
  <si>
    <t>632450134</t>
  </si>
  <si>
    <t>Vyrovnávací cementový potěr tl do 50 mm ze suchých směsí provedený v ploše</t>
  </si>
  <si>
    <t>Potěr cementový vyrovnávací ze suchých směsí v ploše o průměrné (střední) tl. přes 40 do 50 mm</t>
  </si>
  <si>
    <t>952901111</t>
  </si>
  <si>
    <t>Vyčištění budov bytové a občanské výstavby při výšce podlaží do 4 m</t>
  </si>
  <si>
    <t>Vyčištění budov nebo objektů před předáním do užívání budov bytové nebo občanské výstavby, světlé výšky podlaží do 4 m</t>
  </si>
  <si>
    <t>953941621</t>
  </si>
  <si>
    <t>Osazování konzol ve zdivu betonovém</t>
  </si>
  <si>
    <t>Osazení drobných kovových výrobků bez jejich dodání s vysekáním kapes pro upevňovací prvky se zazděním, zabetonováním nebo zalitím konzol, ve zdivu betonovém</t>
  </si>
  <si>
    <t>"zábradlí lodžie" 7*4</t>
  </si>
  <si>
    <t>"sušák na prádlo"9</t>
  </si>
  <si>
    <t>"sklopný sušýk"8</t>
  </si>
  <si>
    <t>42392870</t>
  </si>
  <si>
    <t>konzola 100/100-27 otvor D 11mm</t>
  </si>
  <si>
    <t>96050</t>
  </si>
  <si>
    <t>Demontáž chrliče u lodžií v 1. NP</t>
  </si>
  <si>
    <t>965042131</t>
  </si>
  <si>
    <t>Bourání podkladů pod dlažby nebo mazanin betonových nebo z litého asfaltu tl do 100 mm pl do 4 m2</t>
  </si>
  <si>
    <t>m3</t>
  </si>
  <si>
    <t>Bourání mazanin betonových nebo z litého asfaltu tl. do 100 mm, plochy do 4 m2</t>
  </si>
  <si>
    <t>965042141</t>
  </si>
  <si>
    <t>Bourání podkladů pod dlažby nebo mazanin betonových nebo z litého asfaltu tl do 100 mm pl přes 4 m2</t>
  </si>
  <si>
    <t>Bourání mazanin betonových nebo z litého asfaltu tl. do 100 mm, plochy přes 4 m2</t>
  </si>
  <si>
    <t>965081212</t>
  </si>
  <si>
    <t>Bourání podlah z dlaždic keramických nebo xylolitových tl do 10 mm plochy do 1 m2</t>
  </si>
  <si>
    <t>Bourání podlah z dlaždic bez podkladního lože nebo mazaniny, s jakoukoliv výplní spár keramických nebo xylolitových tl. do 10 mm, plochy do 1 m2</t>
  </si>
  <si>
    <t>965081213</t>
  </si>
  <si>
    <t>Bourání podlah z dlaždic keramických nebo xylolitových tl do 10 mm plochy přes 1 m2</t>
  </si>
  <si>
    <t>Bourání podlah z dlaždic bez podkladního lože nebo mazaniny, s jakoukoliv výplní spár keramických nebo xylolitových tl. do 10 mm, plochy přes 1 m2</t>
  </si>
  <si>
    <t>976071111</t>
  </si>
  <si>
    <t>Vybourání kovových madel a zábradlí</t>
  </si>
  <si>
    <t>Vybourání kovových madel, zábradlí, dvířek, zděří, kotevních želez madel a zábradlí</t>
  </si>
  <si>
    <t>"ozn 10"2,37</t>
  </si>
  <si>
    <t>"ozn 10 bourací práce"24,671</t>
  </si>
  <si>
    <t>976074121</t>
  </si>
  <si>
    <t>Vybourání kotevních želez ze zdiva cihelného na MV nebo MVC</t>
  </si>
  <si>
    <t>Vybourání kovových madel, zábradlí, dvířek, zděří, kotevních želez kotevních želez zapuštěných do 300 mm, ve zdivu nebo dlažbě z cihel na maltu vápennou nebo vápenocementovou</t>
  </si>
  <si>
    <t>"ozn 9+12"8,00</t>
  </si>
  <si>
    <t>976082141</t>
  </si>
  <si>
    <t>Vybourání objímek, držáků nebo věšáků ze zdiva betonového</t>
  </si>
  <si>
    <t>Vybourání drobných zámečnických a jiných konstrukcí objímek, držáků, věšáků, záclonových konzol, lustrových skob apod., ze zdiva betonového</t>
  </si>
  <si>
    <t>978059511</t>
  </si>
  <si>
    <t>Odsekání a odebrání obkladů stěn z vnitřních obkládaček plochy do 1 m2</t>
  </si>
  <si>
    <t>Odsekání obkladů stěn včetně otlučení podkladní omítky až na zdivo z obkládaček vnitřních, z jakýchkoliv materiálů, plochy do 1 m2</t>
  </si>
  <si>
    <t>5,144*9</t>
  </si>
  <si>
    <t>711493111</t>
  </si>
  <si>
    <t>Izolace proti podpovrchové a tlakové vodě vodorovná těsnicí hmotou dvousložkovou na bázi cementu</t>
  </si>
  <si>
    <t>Izolace proti podpovrchové a tlakové vodě - ostatní na ploše vodorovné V dvousložkovou na bázi cementu</t>
  </si>
  <si>
    <t>"ozn 8"20,79</t>
  </si>
  <si>
    <t>"ozn K2"4,46</t>
  </si>
  <si>
    <t>"ozn K1"10,8</t>
  </si>
  <si>
    <t>766</t>
  </si>
  <si>
    <t>Konstrukce truhlářské</t>
  </si>
  <si>
    <t>766694111</t>
  </si>
  <si>
    <t>Montáž parapetních desek dřevěných nebo plastových šířky do 30 cm délky do 1,0 m</t>
  </si>
  <si>
    <t>Montáž ostatních truhlářských konstrukcí parapetních desek dřevěných nebo plastových šířky do 300 mm, délky do 1000 mm</t>
  </si>
  <si>
    <t>61144400</t>
  </si>
  <si>
    <t>parapet plastový vnitřní komůrkový 180x20x1000mm</t>
  </si>
  <si>
    <t>998766203</t>
  </si>
  <si>
    <t>Přesun hmot procentní pro konstrukce truhlářské v objektech v do 24 m</t>
  </si>
  <si>
    <t>Přesun hmot pro konstrukce truhlářské stanovený procentní sazbou (%) z ceny vodorovná dopravní vzdálenost do 50 m v objektech výšky přes 12 do 24 m</t>
  </si>
  <si>
    <t>767100</t>
  </si>
  <si>
    <t>Dodávka amontáž věšáků na prádlo</t>
  </si>
  <si>
    <t>767161126</t>
  </si>
  <si>
    <t>Montáž zábradlí rovného z trubek do ocelové konstrukce hmotnosti do 30 kg</t>
  </si>
  <si>
    <t>Montáž zábradlí rovného z trubek nebo tenkostěnných profilů na ocelovou konstrukci, hmotnosti 1 m zábradlí přes 20 do 30 kg</t>
  </si>
  <si>
    <t>"ozn 17/Z/2"24,371</t>
  </si>
  <si>
    <t>5531001</t>
  </si>
  <si>
    <t>Obloukové zalomené zábradlí 3524x1060 mm- 7 ks</t>
  </si>
  <si>
    <t>Obloukové zalomené zábradlí 3524x1060 mm- 7 ks, navaření nových kotev na stávající kotvy v podlaze - 3 ks/1 zábradlí,plech navařit na původní kotvení a prošroubovaz s novým základem x 4 ks/1 ks zábradlí</t>
  </si>
  <si>
    <t>771</t>
  </si>
  <si>
    <t>Podlahy z dlaždic</t>
  </si>
  <si>
    <t>771474113</t>
  </si>
  <si>
    <t>Montáž soklů z dlaždic keramických rovných flexibilní lepidlo v do 120 mm</t>
  </si>
  <si>
    <t>Montáž soklů z dlaždic keramických lepených flexibilním lepidlem rovných, výšky přes 90 do 120 mm</t>
  </si>
  <si>
    <t>59761417</t>
  </si>
  <si>
    <t>sokl s položlábkem-dlažba keramická slinutá hladká do interiéru i exteriéru 200x90mm</t>
  </si>
  <si>
    <t>771474114</t>
  </si>
  <si>
    <t>Montáž soklů z dlaždic keramických rovných flexibilní lepidlo v do 150 mm</t>
  </si>
  <si>
    <t>Montáž soklů z dlaždic keramických lepených flexibilním lepidlem rovných, výšky přes 120 do 150 mm</t>
  </si>
  <si>
    <t>59761444</t>
  </si>
  <si>
    <t>dlažba keramická slinutá protiskluzná do interiéru i exteriéru pro vysoké mechanické namáhání přes 35 do 45ks/m2</t>
  </si>
  <si>
    <t>771574372</t>
  </si>
  <si>
    <t>Montáž podlah keramických pro mechanické zatížení protiskluzných lepených flexi rychletuhnoucím lepidlem do 85 ks/m2</t>
  </si>
  <si>
    <t>Montáž podlah z dlaždic keramických lepených flexibilním rychletuhnoucím lepidlem maloformátových pro vysoké mechanické zatížení protiskluzných nebo reliéfních (bezbariérových) přes 50 do 85 ks/m2</t>
  </si>
  <si>
    <t>771577131</t>
  </si>
  <si>
    <t>Příplatek k montáži podlah keramických lepených standardním lepidlem za plochu do 5 m2</t>
  </si>
  <si>
    <t>Montáž podlah z dlaždic keramických lepených standardním lepidlem Příplatek k cenám za plochu do 5 m2 jednotlivě</t>
  </si>
  <si>
    <t>776</t>
  </si>
  <si>
    <t>Podlahy povlakové</t>
  </si>
  <si>
    <t>776201811</t>
  </si>
  <si>
    <t>Demontáž lepených povlakových podlah bez podložky ručně</t>
  </si>
  <si>
    <t>Demontáž povlakových podlahovin lepených ručně bez podložky</t>
  </si>
  <si>
    <t>776410811</t>
  </si>
  <si>
    <t>Odstranění soklíků a lišt pryžových nebo plastových</t>
  </si>
  <si>
    <t>Demontáž soklíků nebo lišt pryžových nebo plastových</t>
  </si>
  <si>
    <t>Nátěr práškovou barvou ozn. 17/Z/3</t>
  </si>
  <si>
    <t>783301313</t>
  </si>
  <si>
    <t>Odmaštění zámečnických konstrukcí ředidlovým odmašťovačem</t>
  </si>
  <si>
    <t>Příprava podkladu zámečnických konstrukcí před provedením nátěru odmaštění odmašťovačem ředidlovým</t>
  </si>
  <si>
    <t>787</t>
  </si>
  <si>
    <t>Dokončovací práce - zasklívání</t>
  </si>
  <si>
    <t>787100</t>
  </si>
  <si>
    <t>Dodávka a montáž bezrámové zasklení lidžie 2170x1640 mm, materiál hliníkový rám, kalené sklo tl. 6 mm</t>
  </si>
  <si>
    <t>998787203</t>
  </si>
  <si>
    <t>Přesun hmot procentní pro zasklívání v objektech v do 24 m</t>
  </si>
  <si>
    <t>Přesun hmot pro zasklívání stanovený procentní sazbou (%) z ceny vodorovná dopravní vzdálenost do 50 m v objektech výšky přes 12 do 24 m</t>
  </si>
  <si>
    <t>133 - SO 133 Objekt 3020-...</t>
  </si>
  <si>
    <t xml:space="preserve">    1 - Zemní práce</t>
  </si>
  <si>
    <t>Zemní práce</t>
  </si>
  <si>
    <t>113202111</t>
  </si>
  <si>
    <t>Vytrhání obrub krajníků obrubníků stojatých</t>
  </si>
  <si>
    <t>Vytrhání obrub s vybouráním lože, s přemístěním hmot na skládku na vzdálenost do 3 m nebo s naložením na dopravní prostředek z krajníků nebo obrubníků stojatých</t>
  </si>
  <si>
    <t>132212112</t>
  </si>
  <si>
    <t>Hloubení rýh š do 800 mm v nesoudržných horninách třídy těžitelnosti I, skupiny 3 ručně</t>
  </si>
  <si>
    <t>Hloubení rýh šířky do 800 mm ručně zapažených i nezapažených, s urovnáním dna do předepsaného profilu a spádu v hornině třídy těžitelnosti I skupiny 3 nesoudržných</t>
  </si>
  <si>
    <t>132212212</t>
  </si>
  <si>
    <t>Hloubení rýh š do 2000 mm v nesoudržných horninách třídy těžitelnosti I, skupiny 3 ručně</t>
  </si>
  <si>
    <t>Hloubení rýh šířky přes 800 do 2 000 mm ručně zapažených i nezapažených, s urovnáním dna do předepsaného profilu a spádu v hornině třídy těžitelnosti I skupiny 3 nesoudržných</t>
  </si>
  <si>
    <t>132312112</t>
  </si>
  <si>
    <t>Hloubení rýh š do 800 mm v nesoudržných horninách třídy těžitelnosti II, skupiny 4 ručně</t>
  </si>
  <si>
    <t>Hloubení rýh šířky do 800 mm ručně zapažených i nezapažených, s urovnáním dna do předepsaného profilu a spádu v hornině třídy těžitelnosti II skupiny 4 nesoudržných</t>
  </si>
  <si>
    <t>132312212</t>
  </si>
  <si>
    <t>Hloubení rýh š do 2000 mm v nesoudržných horninách třídy těžitelnosti II, skupiny 4 ručně</t>
  </si>
  <si>
    <t>Hloubení rýh šířky přes 800 do 2 000 mm ručně zapažených i nezapažených, s urovnáním dna do předepsaného profilu a spádu v hornině třídy těžitelnosti II skupiny 4 nesoudržných</t>
  </si>
  <si>
    <t>162351103</t>
  </si>
  <si>
    <t>Vodorovné přemístění do 500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</si>
  <si>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</si>
  <si>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162351123</t>
  </si>
  <si>
    <t>Vodorovné přemístění do 500 m výkopku/sypaniny z hornin třídy těžitelnosti II, skupiny 4 a 5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</si>
  <si>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</si>
  <si>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77,046</t>
  </si>
  <si>
    <t>167151101</t>
  </si>
  <si>
    <t>Nakládání výkopku z hornin třídy těžitelnosti I, skupiny 1 až 3 do 100 m3</t>
  </si>
  <si>
    <t>Nakládání, skládání a překládání neulehlého výkopku nebo sypaniny strojně nakládání, množství do 100 m3, z horniny třídy těžitelnosti I, skupiny 1 až 3</t>
  </si>
  <si>
    <t>73,555/2</t>
  </si>
  <si>
    <t>167151102</t>
  </si>
  <si>
    <t>Nakládání výkopku z hornin třídy těžitelnosti II, skupiny 4 a 5 do 100 m3</t>
  </si>
  <si>
    <t>Nakládání, skládání a překládání neulehlého výkopku nebo sypaniny strojně nakládání, množství do 100 m3, z horniny třídy těžitelnosti II, skupiny 4 a 5</t>
  </si>
  <si>
    <t>171151111</t>
  </si>
  <si>
    <t>Uložení sypaniny z hornin nesoudržných sypkých do násypů zhutněných</t>
  </si>
  <si>
    <t>Uložení sypanin do násypů s rozprostřením sypaniny ve vrstvách a s hrubým urovnáním zhutněných z hornin nesoudržných sypkých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</si>
  <si>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</si>
  <si>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</si>
  <si>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</si>
  <si>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38,523+38,523</t>
  </si>
  <si>
    <t>631311125</t>
  </si>
  <si>
    <t>Mazanina tl do 120 mm z betonu prostého bez zvýšených nároků na prostředí tř. C 20/25</t>
  </si>
  <si>
    <t>Mazanina z betonu prostého bez zvýšených nároků na prostředí tl. přes 80 do 120 mm tř. C 20/25</t>
  </si>
  <si>
    <t>"ozn. 14"0,910</t>
  </si>
  <si>
    <t>631319012</t>
  </si>
  <si>
    <t>Příplatek k mazanině tl do 120 mm za přehlazení povrchu</t>
  </si>
  <si>
    <t>Příplatek k cenám mazanin za úpravu povrchu mazaniny přehlazením, mazanina tl. přes 80 do 120 mm</t>
  </si>
  <si>
    <t>632451456</t>
  </si>
  <si>
    <t>Potěr pískocementový tl do 50 mm tř. C 25 běžný</t>
  </si>
  <si>
    <t>Potěr pískocementový běžný tl. přes 40 do 50 mm tř. C 25</t>
  </si>
  <si>
    <t>"ozn. 14"0,873</t>
  </si>
  <si>
    <t>635111215</t>
  </si>
  <si>
    <t>Násyp pod podlahy ze štěrkopísku se zhutněním</t>
  </si>
  <si>
    <t>Násyp ze štěrkopísku, písku nebo kameniva pod podlahy se zhutněním ze štěrkopísku</t>
  </si>
  <si>
    <t>"ozn. 14"1,080</t>
  </si>
  <si>
    <t>635111241</t>
  </si>
  <si>
    <t>Násyp pod podlahy z hrubého kameniva 8-16 se zhutněním</t>
  </si>
  <si>
    <t>Násyp ze štěrkopísku, písku nebo kameniva pod podlahy se zhutněním z kameniva hrubého 8-16</t>
  </si>
  <si>
    <t>"ozn. 8"2,454</t>
  </si>
  <si>
    <t>637211122</t>
  </si>
  <si>
    <t>Okapový chodník z betonových dlaždic tl 60 mm kladených do písku se zalitím spár MC</t>
  </si>
  <si>
    <t>Okapový chodník z dlaždic betonových se zalitím spár cementovou maltou do písku, tl. dlaždic 60 mm</t>
  </si>
  <si>
    <t>"ozn. 8"17,525</t>
  </si>
  <si>
    <t>637211911</t>
  </si>
  <si>
    <t>Příplatek k okapovém chodníku za zalévání spár asfaltem podél budovy</t>
  </si>
  <si>
    <t>Okapový chodník z dlaždic Příplatek k cenám za zalévání asfaltem při provádění okapového chodníčku z dlaždic nebo u betonové nové mazaniny podél budovy</t>
  </si>
  <si>
    <t>"ozn8"34,75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</si>
  <si>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</si>
  <si>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</si>
  <si>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</si>
  <si>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"ozn 8+14"41,050</t>
  </si>
  <si>
    <t>59217036</t>
  </si>
  <si>
    <t>obrubník betonový parkový přírodní 500x80x250mm</t>
  </si>
  <si>
    <t>935111211</t>
  </si>
  <si>
    <t>Osazení příkopového žlabu do štěrkopísku tl 100 mm z betonových tvárnic š 800 mm</t>
  </si>
  <si>
    <t>Osazení betonového příkopového žlabu s vyplněním a zatřením spár cementovou maltou s ložem tl. 100 mm z kameniva těženého nebo štěrkopísku z betonových příkopových tvárnic šířky přes 500 do 800 mm</t>
  </si>
  <si>
    <t>59227024</t>
  </si>
  <si>
    <t>žlabovka příkopová betonová 500x880x80mm</t>
  </si>
  <si>
    <t>965081353</t>
  </si>
  <si>
    <t>Bourání podlah z dlaždic betonových, teracových nebo čedičových tl přes 40 mm plochy přes 1 m2</t>
  </si>
  <si>
    <t>Bourání podlah z dlaždic bez podkladního lože nebo mazaniny, s jakoukoliv výplní spár betonových, teracových nebo čedičových tl. přes 40 mm, plochy přes 1 m2</t>
  </si>
  <si>
    <t>965082923</t>
  </si>
  <si>
    <t>Odstranění násypů pod podlahami tl do 100 mm pl přes 2 m2</t>
  </si>
  <si>
    <t>Odstranění násypu pod podlahami nebo ochranného násypu na střechách tl. do 100 mm, plochy přes 2 m2</t>
  </si>
  <si>
    <t>965082933</t>
  </si>
  <si>
    <t>Odstranění násypů pod podlahami tl do 200 mm pl přes 2 m2</t>
  </si>
  <si>
    <t>Odstranění násypu pod podlahami nebo ochranného násypu na střechách tl. do 200 mm, plochy přes 2 m2</t>
  </si>
  <si>
    <t>968072875</t>
  </si>
  <si>
    <t>Vybourání svinovacích rolet mřížových pl do 2 m2</t>
  </si>
  <si>
    <t>Vybourání kovových rámů oken s křídly, dveřních zárubní, vrat, stěn, ostění nebo obkladů rolet svinovacích mřížových, plochy do 2 m2</t>
  </si>
  <si>
    <t>13,767*9</t>
  </si>
  <si>
    <t>711111001</t>
  </si>
  <si>
    <t>Provedení izolace proti zemní vlhkosti vodorovné za studena nátěrem penetračním</t>
  </si>
  <si>
    <t>Provedení izolace proti zemní vlhkosti natěradly a tmely za studena na ploše vodorovné V nátěrem penetračním</t>
  </si>
  <si>
    <t>"ozn 14"10,80</t>
  </si>
  <si>
    <t>11163150</t>
  </si>
  <si>
    <t>lak penetrační asfaltový</t>
  </si>
  <si>
    <t>10,8*0,0003 "Přepočtené koeficientem množství</t>
  </si>
  <si>
    <t>711491171</t>
  </si>
  <si>
    <t>Provedení izolace proti tlakové vodě vodorovné z textilií vrstva podkladní</t>
  </si>
  <si>
    <t>Provedení izolace proti povrchové a podpovrchové tlakové vodě ostatní na ploše vodorovné V z textilií, vrstva podkladní</t>
  </si>
  <si>
    <t>69311007</t>
  </si>
  <si>
    <t>geotextilie tkaná separační, filtrační, výztužná PP pevnost v tahu 25kN/m</t>
  </si>
  <si>
    <t>10,8*1,05 "Přepočtené koeficientem množství</t>
  </si>
  <si>
    <t>"ozn 14"6,78</t>
  </si>
  <si>
    <t>59761280</t>
  </si>
  <si>
    <t>sokl s položlábkem-dlažba keramická slinutá hladká do interiéru i exteriéru 300x85mm</t>
  </si>
  <si>
    <t>771574271</t>
  </si>
  <si>
    <t>Montáž podlah keramických pro mechanické zatížení protiskluzných lepených flexibilním lepidlem do 50 ks/m2</t>
  </si>
  <si>
    <t>Montáž podlah z dlaždic keramických lepených flexibilním lepidlem maloformátových pro vysoké mechanické zatížení protiskluzných nebo reliéfních (bezbariérových) přes 45 do 50 ks/m2</t>
  </si>
  <si>
    <t>"ozn 14"9,97</t>
  </si>
  <si>
    <t>"místo čist. zon"1,015*0,43*2</t>
  </si>
  <si>
    <t>771577151</t>
  </si>
  <si>
    <t>Příplatek k montáži podlah keramických do malty za plochu do 5 m2</t>
  </si>
  <si>
    <t>Montáž podlah z dlaždic keramických kladených do malty Příplatek k cenám za plochu do 5 m2 jednotlivě</t>
  </si>
  <si>
    <t>4,524</t>
  </si>
  <si>
    <t>998771203</t>
  </si>
  <si>
    <t>Přesun hmot procentní pro podlahy z dlaždic v objektech v do 24 m</t>
  </si>
  <si>
    <t>Přesun hmot pro podlahy z dlaždic stanovený procentní sazbou (%) z ceny vodorovná dopravní vzdálenost do 50 m v objektech výšky přes 12 do 24 m</t>
  </si>
  <si>
    <t>143 - SO 143 Objekt 3020-...</t>
  </si>
  <si>
    <t xml:space="preserve">    762 - Konstrukce tesařské</t>
  </si>
  <si>
    <t xml:space="preserve">    784 - Dokončovací práce - malby a tapety</t>
  </si>
  <si>
    <t>611142001</t>
  </si>
  <si>
    <t>Potažení vnitřních stropů sklovláknitým pletivem vtlačeným do tenkovrstvé hmoty</t>
  </si>
  <si>
    <t>Potažení vnitřních ploch pletivem v ploše nebo pruzích, na plném podkladu sklovláknitým vtlačením do tmelu stropů</t>
  </si>
  <si>
    <t>611321141</t>
  </si>
  <si>
    <t>Vápenocementová omítka štuková dvouvrstvá vnitřních stropů rovných nanášená ručně</t>
  </si>
  <si>
    <t>Omítka vápenocementová vnitřních ploch nanášená ručně dvouvrstvá, tloušťky jádrové omítky do 10 mm a tloušťky štuku do 3 mm štuková vodorovných konstrukcí stropů rovných</t>
  </si>
  <si>
    <t>621131121.R</t>
  </si>
  <si>
    <t>Penetrační nátěr vnitřních podhledů nanášený ručně</t>
  </si>
  <si>
    <t>Podkladní a spojovací vrstva vnitřních omítaných ploch penetrace nanášená ručně podhledů</t>
  </si>
  <si>
    <t>4,231*9</t>
  </si>
  <si>
    <t>713111127</t>
  </si>
  <si>
    <t>Montáž izolace tepelné spodem stropů lepením celoplošně rohoží, pásů, dílců, desek</t>
  </si>
  <si>
    <t>Montáž tepelné izolace stropů rohožemi, pásy, dílci, deskami, bloky (izolační materiál ve specifikaci) rovných spodem lepením celoplošně</t>
  </si>
  <si>
    <t>"ozn 7"185,175</t>
  </si>
  <si>
    <t>63148104</t>
  </si>
  <si>
    <t>deska tepelně izolační minerální univerzální λ=0,038-0,039 tl 100mm</t>
  </si>
  <si>
    <t>185,175*1,02 "Přepočtené koeficientem množství</t>
  </si>
  <si>
    <t>713121111</t>
  </si>
  <si>
    <t>Montáž izolace tepelné podlah volně kladenými rohožemi, pásy, dílci, deskami 1 vrstva</t>
  </si>
  <si>
    <t>Montáž tepelné izolace podlah rohožemi, pásy, deskami, dílci, bloky (izolační materiál ve specifikaci) kladenými volně jednovrstvá</t>
  </si>
  <si>
    <t>"zateplení stropu pod střechou"218,858</t>
  </si>
  <si>
    <t>63151473</t>
  </si>
  <si>
    <t>deska tepelně izolační minerální plochých střech spodní vrstva 50kPa λ=0,036-0,039 tl 140mm</t>
  </si>
  <si>
    <t>218,858*1,02</t>
  </si>
  <si>
    <t>28376443</t>
  </si>
  <si>
    <t>deska z polystyrénu XPS, hrana rovná a strukturovaný povrch 300kPa tl 100mm</t>
  </si>
  <si>
    <t>"skladba S2 zateplení podhledu"57,005</t>
  </si>
  <si>
    <t>762</t>
  </si>
  <si>
    <t>Konstrukce tesařské</t>
  </si>
  <si>
    <t>762112811</t>
  </si>
  <si>
    <t>Demontáž stěn a příček z polohraněného řeziva nebo tyčoviny</t>
  </si>
  <si>
    <t>784</t>
  </si>
  <si>
    <t>Dokončovací práce - malby a tapety</t>
  </si>
  <si>
    <t>784181101</t>
  </si>
  <si>
    <t>Základní akrylátová jednonásobná penetrace podkladu v místnostech výšky do 3,80m</t>
  </si>
  <si>
    <t>Penetrace podkladu jednonásobná základní akrylátová v místnostech výšky do 3,80 m</t>
  </si>
  <si>
    <t>784221101</t>
  </si>
  <si>
    <t>Dvojnásobné bílé malby ze směsí za sucha dobře otěruvzdorných v místnostech do 3,80 m</t>
  </si>
  <si>
    <t>Malby z malířských směsí otěruvzdorných za sucha dvojnásobné, bílé za sucha otěruvzdorné dobře v místnostech výšky do 3,80 m</t>
  </si>
  <si>
    <t>153 - SO 153 Objekt 3020-...</t>
  </si>
  <si>
    <t>HSV - HSV</t>
  </si>
  <si>
    <t xml:space="preserve">    0901 - Záchytný system</t>
  </si>
  <si>
    <t xml:space="preserve">    712 - Povlakové krytiny</t>
  </si>
  <si>
    <t xml:space="preserve">    741-1 - Hromosvod - dodávka</t>
  </si>
  <si>
    <t xml:space="preserve">    741-2 - Hromosvod - montáž</t>
  </si>
  <si>
    <t xml:space="preserve">    799 - Střecha</t>
  </si>
  <si>
    <t>0901</t>
  </si>
  <si>
    <t>Záchytný system</t>
  </si>
  <si>
    <t>D+M záchytný system proti pádu na střeše,  cena dle vybraného dodavatele včetně projektové dokumentace</t>
  </si>
  <si>
    <t>soub</t>
  </si>
  <si>
    <t>D+M záchytný system proti pádu na střeše, cena dle vybraného dodavatele včetně projektové dokumentace</t>
  </si>
  <si>
    <t>10,377*9</t>
  </si>
  <si>
    <t>712</t>
  </si>
  <si>
    <t>Povlakové krytiny</t>
  </si>
  <si>
    <t>712300833</t>
  </si>
  <si>
    <t>Odstranění povlakové krytiny střech do 10° třívrstvé</t>
  </si>
  <si>
    <t>Odstranění ze střech plochých do 10° krytiny povlakové třívrstvé</t>
  </si>
  <si>
    <t>741-1</t>
  </si>
  <si>
    <t>Hromosvod - dodávka</t>
  </si>
  <si>
    <t>Pol68</t>
  </si>
  <si>
    <t>Jímací vedení AlMgSi Ø 8 354411099</t>
  </si>
  <si>
    <t>Pol69</t>
  </si>
  <si>
    <t>DrátT FeZn 10 354411099</t>
  </si>
  <si>
    <t>Pol70</t>
  </si>
  <si>
    <t>zemnící pásek FeZn 30/4 354420620</t>
  </si>
  <si>
    <t>Pol71</t>
  </si>
  <si>
    <t>SU svorka univerzální 354411318</t>
  </si>
  <si>
    <t>Pol72</t>
  </si>
  <si>
    <t>SS  svorka spojovací 354411327</t>
  </si>
  <si>
    <t>Pol73</t>
  </si>
  <si>
    <t>SK svorka křížová 354411339</t>
  </si>
  <si>
    <t>Pol74</t>
  </si>
  <si>
    <t>SZ  svorka zkušební 354411345</t>
  </si>
  <si>
    <t>Pol75</t>
  </si>
  <si>
    <t>Štítek 354411347</t>
  </si>
  <si>
    <t>Pol76</t>
  </si>
  <si>
    <t>SR02 svorka hromosvodová 354411312</t>
  </si>
  <si>
    <t>Pol77</t>
  </si>
  <si>
    <t>SR03 svorka hromosvodová 354411351</t>
  </si>
  <si>
    <t>Pol78</t>
  </si>
  <si>
    <t>Ochranný úhelník délka  2m 354411346</t>
  </si>
  <si>
    <t>Pol79</t>
  </si>
  <si>
    <t>Držák úhelníku 354411349</t>
  </si>
  <si>
    <t>Pol80</t>
  </si>
  <si>
    <t>Podpěry vedení do zateplené fasády 354411371</t>
  </si>
  <si>
    <t>Pol81</t>
  </si>
  <si>
    <t>Podpěra vedení na střeše  354411336</t>
  </si>
  <si>
    <t>Pol82</t>
  </si>
  <si>
    <t>Gumoasfaltový nátěr 348444171</t>
  </si>
  <si>
    <t>Pol83</t>
  </si>
  <si>
    <t>Jímací tyč  délky 1m 354411171</t>
  </si>
  <si>
    <t>Pol84</t>
  </si>
  <si>
    <t>Pomocný jímač 0,5 m včetně uchycení 354411133</t>
  </si>
  <si>
    <t>Pol85</t>
  </si>
  <si>
    <t>Izolovaný držák jímacího vedení l=0,5m 354411106</t>
  </si>
  <si>
    <t>Pol86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</si>
  <si>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</si>
  <si>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 341000000</t>
  </si>
  <si>
    <t>741-2</t>
  </si>
  <si>
    <t>Hromosvod - montáž</t>
  </si>
  <si>
    <t>HZS.2</t>
  </si>
  <si>
    <t>HZS Montáž svorek WAGO se zapojením vodičů  40ks</t>
  </si>
  <si>
    <t>HZS Montáž svorek WAGO se zapojením vodičů 40ks</t>
  </si>
  <si>
    <t>741421811</t>
  </si>
  <si>
    <t>Demontáž hromosvodového vedení bez zachování funkčnosti, svodových drátů nebo lan na rovné střeše, průměru do 8mm</t>
  </si>
  <si>
    <t>HZS.3</t>
  </si>
  <si>
    <t>Demontáž stávajících dveří rozvaděčů ve fasáďě</t>
  </si>
  <si>
    <t>HZS.4</t>
  </si>
  <si>
    <t>Přeložení stávajícího domovního tabla</t>
  </si>
  <si>
    <t>HZS.5</t>
  </si>
  <si>
    <t>Přeložení stávajícíhch kabelových tras z důvodu zateplení stropu sklepů</t>
  </si>
  <si>
    <t>HZS.6</t>
  </si>
  <si>
    <t>Přeložení stávajícího vypínače osvětlení na půdě</t>
  </si>
  <si>
    <t>741420001</t>
  </si>
  <si>
    <t>Montáž hromosvodného vedení svodových drátů nebo lan s podpěrami, Ø do 10 mm</t>
  </si>
  <si>
    <t>741420011</t>
  </si>
  <si>
    <t>Montáž hromosvodného vedení svodových drátů nebo lan bez podpěr, Ø do 10 mm</t>
  </si>
  <si>
    <t>741410021</t>
  </si>
  <si>
    <t>Montáž uzemňovacího vedení s upevněním, propojením a připojením pomocí svorek v zemi s izolací spojů pásku průřezu do 120 mm2 v městské zástavbě</t>
  </si>
  <si>
    <t>741420021</t>
  </si>
  <si>
    <t>Montáž hromosvodného vedení svorek se 2 šrouby</t>
  </si>
  <si>
    <t>741420022</t>
  </si>
  <si>
    <t>Montáž hromosvodného vedení svorek se 3 a více šrouby</t>
  </si>
  <si>
    <t>210220401</t>
  </si>
  <si>
    <t>Montáž hromosvodného vedení ochranných prvků a doplňků štítků k označení svodů</t>
  </si>
  <si>
    <t>741420052</t>
  </si>
  <si>
    <t>Montáž hromosvodného vedení  ochranných prvků úhelníků nebo trubek s držáky do zdiva</t>
  </si>
  <si>
    <t>Montáž hromosvodného vedení ochranných prvků úhelníků nebo trubek s držáky do zdiva</t>
  </si>
  <si>
    <t>741430004</t>
  </si>
  <si>
    <t>Montáž jímacích tyčí délky do 3m</t>
  </si>
  <si>
    <t>741420121</t>
  </si>
  <si>
    <t>Montáž oddáleného vedení, izolační tyče</t>
  </si>
  <si>
    <t>HZS.7</t>
  </si>
  <si>
    <t>Ochrana zemní svorky asfaltovým nátěrem</t>
  </si>
  <si>
    <t>210220411</t>
  </si>
  <si>
    <t>Montáž hromosvodného vedení ochranných prvků a doplňků napínacích šroubů s okem s vypnutím svodového vodiče</t>
  </si>
  <si>
    <t>HZS.8</t>
  </si>
  <si>
    <t>Zemní práce- ruční výkop</t>
  </si>
  <si>
    <t>HZS.9</t>
  </si>
  <si>
    <t>Napojení svodu na uzemnění   4ks</t>
  </si>
  <si>
    <t>Napojení svodu na uzemnění 4ks</t>
  </si>
  <si>
    <t>HZS.10</t>
  </si>
  <si>
    <t>Práce nezahrnuté v cenících 21M.46M, zapsané do montážního deníku a potvrzené investorem</t>
  </si>
  <si>
    <t>HZS.11</t>
  </si>
  <si>
    <t>Zakreslení skutečného stavu</t>
  </si>
  <si>
    <t>HZS.12</t>
  </si>
  <si>
    <t>Podíl prací jiných profesí než elektro</t>
  </si>
  <si>
    <t>210280211</t>
  </si>
  <si>
    <t>Měření zemních odporů zemniče, prvního nebo samostatného</t>
  </si>
  <si>
    <t>210280215</t>
  </si>
  <si>
    <t>Příplatek k ceně za daždý další zemníč v síti</t>
  </si>
  <si>
    <t>105</t>
  </si>
  <si>
    <t>762100</t>
  </si>
  <si>
    <t>Dodávka a montáž protihlukové vložky</t>
  </si>
  <si>
    <t>"objekt C "258,00</t>
  </si>
  <si>
    <t>762134811</t>
  </si>
  <si>
    <t>Demontáž bednění svislých stěn z fošen</t>
  </si>
  <si>
    <t>Demontáž bednění svislých stěn a nadstřešních stěn z fošen</t>
  </si>
  <si>
    <t>762331811</t>
  </si>
  <si>
    <t>Demontáž vázaných kcí krovů z hranolů průřezové plochy do 120 cm2</t>
  </si>
  <si>
    <t>Demontáž vázaných konstrukcí krovů sklonu do 60° z hranolů, hranolků, fošen, průřezové plochy do 120 cm2</t>
  </si>
  <si>
    <t>"krokve 100/80"203,5</t>
  </si>
  <si>
    <t>762332131</t>
  </si>
  <si>
    <t>Montáž vázaných kcí krovů pravidelných z hraněného řeziva průřezové pl do 120 cm2</t>
  </si>
  <si>
    <t>Montáž vázaných konstrukcí krovů střech pultových, sedlových, valbových, stanových čtvercového nebo obdélníkového půdorysu z řeziva hraněného průřezové plochy do 120 cm2</t>
  </si>
  <si>
    <t>"krokve mansardy 100/100"9,50*18*2+2,65*12+1,10*12</t>
  </si>
  <si>
    <t>107</t>
  </si>
  <si>
    <t>60512127</t>
  </si>
  <si>
    <t>hranol stavební řezivo průřezu do 120cm2 přes dl 8m</t>
  </si>
  <si>
    <t>387,00*0,10*0,10*1,10</t>
  </si>
  <si>
    <t>762341210</t>
  </si>
  <si>
    <t>Montáž bednění střech rovných a šikmých sklonu do 60° z hrubých prken na sraz tl do 32 mm</t>
  </si>
  <si>
    <t>Montáž bednění střech rovných a šikmých sklonu do 60° s vyřezáním otvorů z prken hrubých na sraz tl. do 32 mm</t>
  </si>
  <si>
    <t>251,50</t>
  </si>
  <si>
    <t>101</t>
  </si>
  <si>
    <t>60515111</t>
  </si>
  <si>
    <t>řezivo jehličnaté boční prkno 20-30mm</t>
  </si>
  <si>
    <t>251,50*0,024*1,101</t>
  </si>
  <si>
    <t>762341811</t>
  </si>
  <si>
    <t>Demontáž bednění střech z prken</t>
  </si>
  <si>
    <t>Demontáž bednění a laťování bednění střech rovných, obloukových, sklonu do 60° se všemi nadstřešními konstrukcemi z prken hrubých, hoblovaných tl. do 32 mm</t>
  </si>
  <si>
    <t>251,5</t>
  </si>
  <si>
    <t>103</t>
  </si>
  <si>
    <t>762342511</t>
  </si>
  <si>
    <t>Montáž kontralatí na podklad bez tepelné izolace</t>
  </si>
  <si>
    <t>Montáž laťování montáž kontralatí na podklad bez tepelné izolace</t>
  </si>
  <si>
    <t>251,00</t>
  </si>
  <si>
    <t>60514114</t>
  </si>
  <si>
    <t>řezivo jehličnaté lať impregnovaná dl 4 m</t>
  </si>
  <si>
    <t>251,00*0,04*0,06*1,10</t>
  </si>
  <si>
    <t>762346813</t>
  </si>
  <si>
    <t>Demontáž laťování střech k dalšímu použití z latí osové vzdálenosti přes 0,50 m</t>
  </si>
  <si>
    <t>Demontáž bednění a laťování k dalšímu použití sklonu do 60° se všemi nadstřešními konstrukcemi laťování střech z latí průřezové plochy do 25 cm2 při osové vzdálenosti přes 0,50 m</t>
  </si>
  <si>
    <t>762395000</t>
  </si>
  <si>
    <t>Spojovací prostředky krovů, bednění, laťování, nadstřešních konstrukcí</t>
  </si>
  <si>
    <t>Spojovací prostředky krovů, bednění a laťování, nadstřešních konstrukcí svory, prkna, hřebíky, pásová ocel, vruty</t>
  </si>
  <si>
    <t>6,646+0,663+4,257</t>
  </si>
  <si>
    <t>762430812</t>
  </si>
  <si>
    <t>Demontáž obložení stěn z desek cementotřískových tl do 16 mm na sraz šroubovaných</t>
  </si>
  <si>
    <t>Demontáž obložení stěn z cementotřískových desek šroubovaných na sraz, tloušťka desky do 16 mm</t>
  </si>
  <si>
    <t>762841822</t>
  </si>
  <si>
    <t>Demontáž podbíjení obkladů stropů a střech sklonu do 60° z desek tvrdých</t>
  </si>
  <si>
    <t>Demontáž podbíjení obkladů stropů a střech sklonu do 60° z desek tvrdých (cementotřískových, dřevoštěpkových apod.)</t>
  </si>
  <si>
    <t>998762203</t>
  </si>
  <si>
    <t>Přesun hmot procentní pro kce tesařské v objektech v do 24 m</t>
  </si>
  <si>
    <t>Přesun hmot pro konstrukce tesařské stanovený procentní sazbou (%) z ceny vodorovná dopravní vzdálenost do 50 m v objektech výšky přes 12 do 24 m</t>
  </si>
  <si>
    <t>764004801</t>
  </si>
  <si>
    <t>Demontáž podokapního žlabu do suti</t>
  </si>
  <si>
    <t>Demontáž klempířských konstrukcí žlabu podokapního do suti</t>
  </si>
  <si>
    <t>764011614</t>
  </si>
  <si>
    <t>Podkladní plech z Pz s upraveným povrchem rš 330 mm</t>
  </si>
  <si>
    <t>Podkladní plech z pozinkovaného plechu s povrchovou úpravou rš 330 mm</t>
  </si>
  <si>
    <t>764248304</t>
  </si>
  <si>
    <t>Oplechování římsy rovné mechanicky kotvené z TiZn lesklého plechu rš 330 mm (olemování žlabu)</t>
  </si>
  <si>
    <t>Oplechování říms a ozdobných prvků z titanzinkového lesklého válcovaného plechu rovných, bez rohů mechanicky kotvené rš 330 mm (olemován ížlabu)</t>
  </si>
  <si>
    <t>"ozn K8"42,90</t>
  </si>
  <si>
    <t>764501114</t>
  </si>
  <si>
    <t>Montáž čela pro podokapní hranatý žlab</t>
  </si>
  <si>
    <t>Montáž žlabu podokapního hranatého čela</t>
  </si>
  <si>
    <t>764501115</t>
  </si>
  <si>
    <t>Montáž háku podokapního hranatého</t>
  </si>
  <si>
    <t>Montáž žlabu podokapního hranatého háku</t>
  </si>
  <si>
    <t>"ozn K9"44</t>
  </si>
  <si>
    <t>55344932</t>
  </si>
  <si>
    <t>hák žlabový hranatý Pz 330mm</t>
  </si>
  <si>
    <t>764501118</t>
  </si>
  <si>
    <t>Montáž kotlíku hranatého pro podokapní žlab</t>
  </si>
  <si>
    <t>Montáž žlabu podokapního hranatého kotlíku</t>
  </si>
  <si>
    <t>55344942</t>
  </si>
  <si>
    <t>kotlík závěsný hranatý Pz 330x100mm</t>
  </si>
  <si>
    <t>764508134</t>
  </si>
  <si>
    <t>Montáž horního dvojitého kolena kruhového svodu</t>
  </si>
  <si>
    <t>Montáž svodu kruhového, průměru kolen horních dvojitých</t>
  </si>
  <si>
    <t>55344956</t>
  </si>
  <si>
    <t>koleno svodové tvar S hranaté Pz 100mm</t>
  </si>
  <si>
    <t>764541314</t>
  </si>
  <si>
    <t>Žlab podokapní hranatý z TiZn lesklého plechu rš 330 mm</t>
  </si>
  <si>
    <t>Žlab podokapní z titanzinkového lesklého válcovaného plechu včetně háků a čel hranatý rš 330 mm</t>
  </si>
  <si>
    <t>"ozn K7"45,00</t>
  </si>
  <si>
    <t>764548324</t>
  </si>
  <si>
    <t>Svody kruhové včetně objímek, kolen, odskoků z TiZn lesklého plechu průměru 120 mm</t>
  </si>
  <si>
    <t>Svod z titanzinkového lesklého válcovaného plechu včetně objímek, kolen a odskoků kruhový, průměru 120 mm</t>
  </si>
  <si>
    <t>767134831</t>
  </si>
  <si>
    <t>Demontáž obložení stěn lamelami</t>
  </si>
  <si>
    <t>Demontáž stěn a příček z plechů oplechování stěn lamelami</t>
  </si>
  <si>
    <t>767581803</t>
  </si>
  <si>
    <t>Demontáž podhledu tvarovaný plech</t>
  </si>
  <si>
    <t>Demontáž podhledů tvarovaných plechů</t>
  </si>
  <si>
    <t>Kompletní konstrukce prodloužení uchycení  krokví žárový pozink</t>
  </si>
  <si>
    <t>Kompletní konstrukce prodloužení  uchycení  krokví žárový pozink</t>
  </si>
  <si>
    <t>767995112</t>
  </si>
  <si>
    <t>Montáž atypických zámečnických konstrukcí hmotnosti do 10 kg</t>
  </si>
  <si>
    <t>Montáž ostatních atypických zámečnických konstrukcí hmotnosti přes 5 do 10 kg</t>
  </si>
  <si>
    <t>767995116</t>
  </si>
  <si>
    <t>Montáž atypických zámečnických konstrukcí hmotnosti do 250 kg</t>
  </si>
  <si>
    <t>Montáž ostatních atypických zámečnických konstrukcí hmotnosti přes 100 do 250 kg</t>
  </si>
  <si>
    <t>799</t>
  </si>
  <si>
    <t>Střecha</t>
  </si>
  <si>
    <t>712341559</t>
  </si>
  <si>
    <t>Provedení povlakové krytiny střech do 10° pásy NAIP přitavením v plné ploše</t>
  </si>
  <si>
    <t>Provedení povlakové krytiny střech plochých do 10° pásy přitavením NAIP v plné ploše</t>
  </si>
  <si>
    <t>258,00</t>
  </si>
  <si>
    <t>62853001</t>
  </si>
  <si>
    <t>pás asfaltový samolepicí modifikovaný SBS tl 4mm s vložkou ze skleněné tkaniny se spalitelnou fólií nebo jemnozrnný minerálním posypem nebo textilií na horním povrchu</t>
  </si>
  <si>
    <t>258*1,15 "Přepočtené koeficientem množství</t>
  </si>
  <si>
    <t>713191132</t>
  </si>
  <si>
    <t>Montáž izolace tepelné podlah, stropů vrchem nebo střech překrytí separační fólií z PE</t>
  </si>
  <si>
    <t>Montáž tepelné izolace stavebních konstrukcí - doplňky a konstrukční součásti podlah, stropů vrchem nebo střech překrytím fólií separační z PE</t>
  </si>
  <si>
    <t>28323068.R</t>
  </si>
  <si>
    <t>separační folie s nakašírovanou folií tl. 8 mm</t>
  </si>
  <si>
    <t>258*1,1 "Přepočtené koeficientem množství</t>
  </si>
  <si>
    <t>764111651.R</t>
  </si>
  <si>
    <t>Krytina plechová montáž + dodávka</t>
  </si>
  <si>
    <t>764211626</t>
  </si>
  <si>
    <t>Oplechování větraného hřebene s větracím pásem z Pz s povrchovou úpravou rš 500 mm</t>
  </si>
  <si>
    <t>Oplechování střešních prvků z pozinkovaného plechu s povrchovou úpravou hřebene větraného s použitím hřebenového plechu s větracím pásem rš 500 mm</t>
  </si>
  <si>
    <t>764213452</t>
  </si>
  <si>
    <t>Střešní výlez pro krytinu skládanou nebo plechovou z Pz plechu</t>
  </si>
  <si>
    <t>Oplechování střešních prvků z pozinkovaného plechu střešního výlezu rozměru 600 x 600 mm, střechy s krytinou skládanou nebo plechovou</t>
  </si>
  <si>
    <t>764311606</t>
  </si>
  <si>
    <t>Lemování rovných zdí střech s krytinou prejzovou nebo vlnitou z Pz s povrchovou úpravou rš 500 mm</t>
  </si>
  <si>
    <t>Lemování zdí z pozinkovaného plechu s povrchovou úpravou boční nebo horní rovné, střech s krytinou prejzovou nebo vlnitou rš 500 mm</t>
  </si>
  <si>
    <t>764011623</t>
  </si>
  <si>
    <t>Dilatační připojovací lišta z Pz s povrchovou úpravou včetně tmelení rš 150 mm</t>
  </si>
  <si>
    <t>Dilatační lišta z pozinkovaného plechu s povrchovou úpravou připojovací, včetně tmelení rš 150 mm</t>
  </si>
  <si>
    <t>799100</t>
  </si>
  <si>
    <t>Prostupová manžeta</t>
  </si>
  <si>
    <t>765191023</t>
  </si>
  <si>
    <t>Montáž pojistné hydroizolační nebo parotěsné kladené ve sklonu přes 20° s lepenými spoji na bednění</t>
  </si>
  <si>
    <t>Montáž pojistné hydroizolační nebo parotěsné fólie kladené ve sklonu přes 20° s lepenými přesahy na bednění nebo tepelnou izolaci</t>
  </si>
  <si>
    <t>28329039.R</t>
  </si>
  <si>
    <t>fólie kontaktní difuzně propustná pro doplňkovou hydroizolační vrstvu</t>
  </si>
  <si>
    <t>310*1,1 "Přepočtené koeficientem množství</t>
  </si>
  <si>
    <t>762342214</t>
  </si>
  <si>
    <t>Montáž laťování na střechách jednoduchých sklonu do 60° osové vzdálenosti do 360 mm</t>
  </si>
  <si>
    <t>Bednění a laťování montáž laťování střech jednoduchých sklonu do 60° při osové vzdálenosti latí přes 150 do 360 mm</t>
  </si>
  <si>
    <t>310</t>
  </si>
  <si>
    <t>310,00*0,04*0,05*1,10</t>
  </si>
  <si>
    <t>200</t>
  </si>
  <si>
    <t>764111655</t>
  </si>
  <si>
    <t>Krytina střechy rovné z taškových tabulí z Pz plechu s povrchovou úpravou sklonu přes 60°</t>
  </si>
  <si>
    <t>202</t>
  </si>
  <si>
    <t>Krytina ze svitků nebo z taškových tabulí z pozinkovaného plechu s povrchovou úpravou s úpravou u okapů, prostupů a výčnělků střechy rovné z taškových tabulí, sklon střechy přes 60°</t>
  </si>
  <si>
    <t>764212635</t>
  </si>
  <si>
    <t>Oplechování štítu závětrnou lištou z Pz s povrchovou úpravou rš 400 mm</t>
  </si>
  <si>
    <t>204</t>
  </si>
  <si>
    <t>Oplechování střešních prvků z pozinkovaného plechu s povrchovou úpravou štítu závětrnou lištou rš 400 mm</t>
  </si>
  <si>
    <t>764011613</t>
  </si>
  <si>
    <t>Podkladní plech z Pz s upraveným povrchem rš 250 mm</t>
  </si>
  <si>
    <t>206</t>
  </si>
  <si>
    <t>Podkladní plech z pozinkovaného plechu s povrchovou úpravou rš 250 mm</t>
  </si>
  <si>
    <t>765135053</t>
  </si>
  <si>
    <t>Montáž mříže protisněhové zábrany skládané vláknocementové krytiny</t>
  </si>
  <si>
    <t>208</t>
  </si>
  <si>
    <t>Montáž střešních doplňků krytiny skládané protisněhové zábrany mříže</t>
  </si>
  <si>
    <t>799200</t>
  </si>
  <si>
    <t>Protisněhová zábrana mříž</t>
  </si>
  <si>
    <t>210</t>
  </si>
  <si>
    <t>799400</t>
  </si>
  <si>
    <t>212</t>
  </si>
  <si>
    <t>154 - SO 154 Vedlejší a  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</si>
  <si>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</si>
  <si>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</si>
  <si>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</si>
  <si>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</si>
  <si>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</si>
  <si>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</si>
  <si>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</si>
  <si>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</si>
  <si>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</si>
  <si>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Zařízení staveniště (WC, kancelář SV a TD, olpocení staveniště, sklad materiálu, kontejnery na odpad)</t>
  </si>
  <si>
    <t>VRN4</t>
  </si>
  <si>
    <t>Inženýrská činnost</t>
  </si>
  <si>
    <t>040001000</t>
  </si>
  <si>
    <t>VRN7</t>
  </si>
  <si>
    <t>Provozní vlivy</t>
  </si>
  <si>
    <t>070001000</t>
  </si>
  <si>
    <t>Provozní vlivy (zakrytí střechy po odstranění hydroizolace, každodenní úklid)</t>
  </si>
  <si>
    <t>155 - SO 155 Suterén elek...</t>
  </si>
  <si>
    <t xml:space="preserve">    741-1 - Elektroinstalace - dodávka</t>
  </si>
  <si>
    <t xml:space="preserve">    741-2 - Elektroinstalace - montáž</t>
  </si>
  <si>
    <t>Elektroinstalace - dodávka</t>
  </si>
  <si>
    <t>Pol59</t>
  </si>
  <si>
    <t>Kabel silový Cu, PVC izolace 600V/1kV, -40ºC - +70ºC, 1-CYKY J  3x2,5mm2 odolnost proti šíření plamene dle ČSN EN 60332-1 341581058</t>
  </si>
  <si>
    <t>Pol60</t>
  </si>
  <si>
    <t>Kabel silový Cu, PVC izolace 600V/1kV, -40ºC - +70ºC, 1-CYKY J  3x1,5mm2 odolnost proti šíření plamene dle ČSN EN 60332-1 341581057</t>
  </si>
  <si>
    <t>Pol61</t>
  </si>
  <si>
    <t>Elektroinstalační lišta vkládací LV 40x20 345218994</t>
  </si>
  <si>
    <t>Pol62</t>
  </si>
  <si>
    <t>Krabice plastová rozboč na omítku svorky do  4mm2 345711701</t>
  </si>
  <si>
    <t>Pol63</t>
  </si>
  <si>
    <t>Plastová revizní dvířka RD rozměru 900 x 500 mm se zámkem a 2 klíči, pro montáž na stěnu a do obkladu, do zdi, pomocí šroubů nebo lepidla, vyrobeno z plast ABS s přídavkem UV stabilizátoru. 345218714</t>
  </si>
  <si>
    <t>Pol64</t>
  </si>
  <si>
    <t>svorky WAGO  345711311</t>
  </si>
  <si>
    <t>Pol65</t>
  </si>
  <si>
    <t>Upevňovací bod hmoždinkou PVC 314324118</t>
  </si>
  <si>
    <t>Pol66</t>
  </si>
  <si>
    <t>Požární prostupy stěnou 246122186</t>
  </si>
  <si>
    <t>Pol67</t>
  </si>
  <si>
    <t>Protipožární tmel tuba 300ml  246122314</t>
  </si>
  <si>
    <t>Elektroinstalace - montáž</t>
  </si>
  <si>
    <t>460690031</t>
  </si>
  <si>
    <t>Osazení kotevních prvků  hmoždinek včetně vyvrtání otvorů, pro upevnění elektroinstalací ve stěnách cihelných, vnějšího průměru do 8 mm</t>
  </si>
  <si>
    <t>Osazení kotevních prvků hmoždinek včetně vyvrtání otvorů, pro upevnění elektroinstalací ve stěnách cihelných, vnějšího průměru do 8 mm</t>
  </si>
  <si>
    <t>741110511</t>
  </si>
  <si>
    <t>Montáž lišt a kanálků elektroinstalačních se spojkami, ohyby a rohy a s nasunutím do krabic vkládacích s víčkem, šířky do 60 mm</t>
  </si>
  <si>
    <t>741112111</t>
  </si>
  <si>
    <t>Montáž krabic elektroinstalačních rozvodek  se zapojením vodičů na svorkovnici nástěnných plastových čtyřhranných pro vodiče  o do 4mm2</t>
  </si>
  <si>
    <t>Montáž krabic elektroinstalačních rozvodek se zapojením vodičů na svorkovnici nástěnných plastových čtyřhranných pro vodiče o do 4mm2</t>
  </si>
  <si>
    <t>741122122</t>
  </si>
  <si>
    <t>Montáž kabelů měděných bez ukončení uložených v trubkách zatažených plných kulatých nebo bezhalogenových (CYKY) počtu a průřezu žil 3x1,5 až 6 mm2</t>
  </si>
  <si>
    <t>Ukončení celoplastových kabelů</t>
  </si>
  <si>
    <t>HZS.1</t>
  </si>
  <si>
    <t>Montáž plastových revizních dvířek  rozměru 600 x 900 mm se zámkem a 2 klíči, pro montáž na stěnu a do obkladu, do zdi, pomocí šroubů nebo lepidla, vyrobeno z plast ABS s přídavkem UV stabilizátoru.  1ks</t>
  </si>
  <si>
    <t>Montáž plastových revizních dvířek rozměru 600 x 900 mm se zámkem a 2 klíči, pro montáž na stěnu a do obkladu, do zdi, pomocí šroubů nebo lepidla, vyrobeno z plast ABS s přídavkem UV stabilizátoru. 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</si>
</sst>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topLeftCell="A5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6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1"/>
      <c r="AL5" s="21"/>
      <c r="AM5" s="21"/>
      <c r="AN5" s="21"/>
      <c r="AO5" s="21"/>
      <c r="AP5" s="21"/>
      <c r="AQ5" s="21"/>
      <c r="AR5" s="19"/>
      <c r="BE5" s="25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1"/>
      <c r="AL6" s="21"/>
      <c r="AM6" s="21"/>
      <c r="AN6" s="21"/>
      <c r="AO6" s="21"/>
      <c r="AP6" s="21"/>
      <c r="AQ6" s="21"/>
      <c r="AR6" s="19"/>
      <c r="BE6" s="259"/>
      <c r="BS6" s="16" t="s">
        <v>18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59"/>
      <c r="BS7" s="16" t="s">
        <v>8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9"/>
      <c r="BS8" s="16" t="s">
        <v>25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9"/>
      <c r="BS9" s="16" t="s">
        <v>26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1</v>
      </c>
      <c r="AO10" s="21"/>
      <c r="AP10" s="21"/>
      <c r="AQ10" s="21"/>
      <c r="AR10" s="19"/>
      <c r="BE10" s="259"/>
      <c r="BS10" s="16" t="s">
        <v>18</v>
      </c>
    </row>
    <row r="11" spans="1:74" s="1" customFormat="1" ht="18.399999999999999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259"/>
      <c r="BS11" s="16" t="s">
        <v>18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9"/>
      <c r="BS12" s="16" t="s">
        <v>18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31</v>
      </c>
      <c r="AO13" s="21"/>
      <c r="AP13" s="21"/>
      <c r="AQ13" s="21"/>
      <c r="AR13" s="19"/>
      <c r="BE13" s="259"/>
      <c r="BS13" s="16" t="s">
        <v>18</v>
      </c>
    </row>
    <row r="14" spans="1:74" ht="12.75">
      <c r="B14" s="20"/>
      <c r="C14" s="21"/>
      <c r="D14" s="21"/>
      <c r="E14" s="264" t="s">
        <v>31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259"/>
      <c r="BS14" s="16" t="s">
        <v>18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9"/>
      <c r="BS15" s="16" t="s">
        <v>32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E16" s="25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259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E19" s="259"/>
      <c r="BS19" s="16" t="s">
        <v>8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59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9"/>
    </row>
    <row r="23" spans="1:71" s="1" customFormat="1" ht="16.5" customHeight="1">
      <c r="B23" s="20"/>
      <c r="C23" s="21"/>
      <c r="D23" s="21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1"/>
      <c r="AP23" s="21"/>
      <c r="AQ23" s="21"/>
      <c r="AR23" s="19"/>
      <c r="BE23" s="25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9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7">
        <f>ROUND(AG94,2)</f>
        <v>0</v>
      </c>
      <c r="AL26" s="268"/>
      <c r="AM26" s="268"/>
      <c r="AN26" s="268"/>
      <c r="AO26" s="268"/>
      <c r="AP26" s="35"/>
      <c r="AQ26" s="35"/>
      <c r="AR26" s="38"/>
      <c r="BE26" s="25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9" t="s">
        <v>37</v>
      </c>
      <c r="M28" s="269"/>
      <c r="N28" s="269"/>
      <c r="O28" s="269"/>
      <c r="P28" s="269"/>
      <c r="Q28" s="35"/>
      <c r="R28" s="35"/>
      <c r="S28" s="35"/>
      <c r="T28" s="35"/>
      <c r="U28" s="35"/>
      <c r="V28" s="35"/>
      <c r="W28" s="269" t="s">
        <v>38</v>
      </c>
      <c r="X28" s="269"/>
      <c r="Y28" s="269"/>
      <c r="Z28" s="269"/>
      <c r="AA28" s="269"/>
      <c r="AB28" s="269"/>
      <c r="AC28" s="269"/>
      <c r="AD28" s="269"/>
      <c r="AE28" s="269"/>
      <c r="AF28" s="35"/>
      <c r="AG28" s="35"/>
      <c r="AH28" s="35"/>
      <c r="AI28" s="35"/>
      <c r="AJ28" s="35"/>
      <c r="AK28" s="269" t="s">
        <v>39</v>
      </c>
      <c r="AL28" s="269"/>
      <c r="AM28" s="269"/>
      <c r="AN28" s="269"/>
      <c r="AO28" s="269"/>
      <c r="AP28" s="35"/>
      <c r="AQ28" s="35"/>
      <c r="AR28" s="38"/>
      <c r="BE28" s="259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72">
        <v>0.21</v>
      </c>
      <c r="M29" s="271"/>
      <c r="N29" s="271"/>
      <c r="O29" s="271"/>
      <c r="P29" s="271"/>
      <c r="Q29" s="40"/>
      <c r="R29" s="40"/>
      <c r="S29" s="40"/>
      <c r="T29" s="40"/>
      <c r="U29" s="40"/>
      <c r="V29" s="40"/>
      <c r="W29" s="270">
        <f>ROUND(AZ94,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0"/>
      <c r="AG29" s="40"/>
      <c r="AH29" s="40"/>
      <c r="AI29" s="40"/>
      <c r="AJ29" s="40"/>
      <c r="AK29" s="270">
        <f>ROUND(AV94, 2)</f>
        <v>0</v>
      </c>
      <c r="AL29" s="271"/>
      <c r="AM29" s="271"/>
      <c r="AN29" s="271"/>
      <c r="AO29" s="271"/>
      <c r="AP29" s="40"/>
      <c r="AQ29" s="40"/>
      <c r="AR29" s="41"/>
      <c r="BE29" s="260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72">
        <v>0.15</v>
      </c>
      <c r="M30" s="271"/>
      <c r="N30" s="271"/>
      <c r="O30" s="271"/>
      <c r="P30" s="271"/>
      <c r="Q30" s="40"/>
      <c r="R30" s="40"/>
      <c r="S30" s="40"/>
      <c r="T30" s="40"/>
      <c r="U30" s="40"/>
      <c r="V30" s="40"/>
      <c r="W30" s="270">
        <f>ROUND(BA94,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0"/>
      <c r="AG30" s="40"/>
      <c r="AH30" s="40"/>
      <c r="AI30" s="40"/>
      <c r="AJ30" s="40"/>
      <c r="AK30" s="270">
        <f>ROUND(AW94, 2)</f>
        <v>0</v>
      </c>
      <c r="AL30" s="271"/>
      <c r="AM30" s="271"/>
      <c r="AN30" s="271"/>
      <c r="AO30" s="271"/>
      <c r="AP30" s="40"/>
      <c r="AQ30" s="40"/>
      <c r="AR30" s="41"/>
      <c r="BE30" s="260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72">
        <v>0.21</v>
      </c>
      <c r="M31" s="271"/>
      <c r="N31" s="271"/>
      <c r="O31" s="271"/>
      <c r="P31" s="271"/>
      <c r="Q31" s="40"/>
      <c r="R31" s="40"/>
      <c r="S31" s="40"/>
      <c r="T31" s="40"/>
      <c r="U31" s="40"/>
      <c r="V31" s="40"/>
      <c r="W31" s="270">
        <f>ROUND(BB94,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0"/>
      <c r="AG31" s="40"/>
      <c r="AH31" s="40"/>
      <c r="AI31" s="40"/>
      <c r="AJ31" s="40"/>
      <c r="AK31" s="270">
        <v>0</v>
      </c>
      <c r="AL31" s="271"/>
      <c r="AM31" s="271"/>
      <c r="AN31" s="271"/>
      <c r="AO31" s="271"/>
      <c r="AP31" s="40"/>
      <c r="AQ31" s="40"/>
      <c r="AR31" s="41"/>
      <c r="BE31" s="260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72">
        <v>0.15</v>
      </c>
      <c r="M32" s="271"/>
      <c r="N32" s="271"/>
      <c r="O32" s="271"/>
      <c r="P32" s="271"/>
      <c r="Q32" s="40"/>
      <c r="R32" s="40"/>
      <c r="S32" s="40"/>
      <c r="T32" s="40"/>
      <c r="U32" s="40"/>
      <c r="V32" s="40"/>
      <c r="W32" s="270">
        <f>ROUND(BC94,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0"/>
      <c r="AG32" s="40"/>
      <c r="AH32" s="40"/>
      <c r="AI32" s="40"/>
      <c r="AJ32" s="40"/>
      <c r="AK32" s="270">
        <v>0</v>
      </c>
      <c r="AL32" s="271"/>
      <c r="AM32" s="271"/>
      <c r="AN32" s="271"/>
      <c r="AO32" s="271"/>
      <c r="AP32" s="40"/>
      <c r="AQ32" s="40"/>
      <c r="AR32" s="41"/>
      <c r="BE32" s="260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72">
        <v>0</v>
      </c>
      <c r="M33" s="271"/>
      <c r="N33" s="271"/>
      <c r="O33" s="271"/>
      <c r="P33" s="271"/>
      <c r="Q33" s="40"/>
      <c r="R33" s="40"/>
      <c r="S33" s="40"/>
      <c r="T33" s="40"/>
      <c r="U33" s="40"/>
      <c r="V33" s="40"/>
      <c r="W33" s="270">
        <f>ROUND(BD94,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0"/>
      <c r="AG33" s="40"/>
      <c r="AH33" s="40"/>
      <c r="AI33" s="40"/>
      <c r="AJ33" s="40"/>
      <c r="AK33" s="270">
        <v>0</v>
      </c>
      <c r="AL33" s="271"/>
      <c r="AM33" s="271"/>
      <c r="AN33" s="271"/>
      <c r="AO33" s="271"/>
      <c r="AP33" s="40"/>
      <c r="AQ33" s="40"/>
      <c r="AR33" s="41"/>
      <c r="BE33" s="26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9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76" t="s">
        <v>48</v>
      </c>
      <c r="Y35" s="274"/>
      <c r="Z35" s="274"/>
      <c r="AA35" s="274"/>
      <c r="AB35" s="274"/>
      <c r="AC35" s="44"/>
      <c r="AD35" s="44"/>
      <c r="AE35" s="44"/>
      <c r="AF35" s="44"/>
      <c r="AG35" s="44"/>
      <c r="AH35" s="44"/>
      <c r="AI35" s="44"/>
      <c r="AJ35" s="44"/>
      <c r="AK35" s="273">
        <f>SUM(AK26:AK33)</f>
        <v>0</v>
      </c>
      <c r="AL35" s="274"/>
      <c r="AM35" s="274"/>
      <c r="AN35" s="274"/>
      <c r="AO35" s="27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7920-10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37" t="str">
        <f>K6</f>
        <v>7920-10 - 7920 -10 Dubina u Ostravy stavební úpravy bytových domů Dr. Šavrdy vchod 3020-7 (zadání)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39" t="str">
        <f>IF(AN8= "","",AN8)</f>
        <v>11. 10. 2022</v>
      </c>
      <c r="AN87" s="23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27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40" t="str">
        <f>IF(E17="","",E17)</f>
        <v xml:space="preserve"> </v>
      </c>
      <c r="AN89" s="241"/>
      <c r="AO89" s="241"/>
      <c r="AP89" s="241"/>
      <c r="AQ89" s="35"/>
      <c r="AR89" s="38"/>
      <c r="AS89" s="242" t="s">
        <v>56</v>
      </c>
      <c r="AT89" s="24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40" t="str">
        <f>IF(E20="","",E20)</f>
        <v xml:space="preserve"> </v>
      </c>
      <c r="AN90" s="241"/>
      <c r="AO90" s="241"/>
      <c r="AP90" s="241"/>
      <c r="AQ90" s="35"/>
      <c r="AR90" s="38"/>
      <c r="AS90" s="244"/>
      <c r="AT90" s="24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6"/>
      <c r="AT91" s="24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8" t="s">
        <v>57</v>
      </c>
      <c r="D92" s="249"/>
      <c r="E92" s="249"/>
      <c r="F92" s="249"/>
      <c r="G92" s="249"/>
      <c r="H92" s="72"/>
      <c r="I92" s="251" t="s">
        <v>58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0" t="s">
        <v>59</v>
      </c>
      <c r="AH92" s="249"/>
      <c r="AI92" s="249"/>
      <c r="AJ92" s="249"/>
      <c r="AK92" s="249"/>
      <c r="AL92" s="249"/>
      <c r="AM92" s="249"/>
      <c r="AN92" s="251" t="s">
        <v>60</v>
      </c>
      <c r="AO92" s="249"/>
      <c r="AP92" s="252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6">
        <f>ROUND(SUM(AG95:AG101),2)</f>
        <v>0</v>
      </c>
      <c r="AH94" s="256"/>
      <c r="AI94" s="256"/>
      <c r="AJ94" s="256"/>
      <c r="AK94" s="256"/>
      <c r="AL94" s="256"/>
      <c r="AM94" s="256"/>
      <c r="AN94" s="257">
        <f t="shared" ref="AN94:AN101" si="0">SUM(AG94,AT94)</f>
        <v>0</v>
      </c>
      <c r="AO94" s="257"/>
      <c r="AP94" s="257"/>
      <c r="AQ94" s="84" t="s">
        <v>1</v>
      </c>
      <c r="AR94" s="85"/>
      <c r="AS94" s="86">
        <f>ROUND(SUM(AS95:AS101),2)</f>
        <v>0</v>
      </c>
      <c r="AT94" s="87">
        <f t="shared" ref="AT94:AT101" si="1">ROUND(SUM(AV94:AW94),0)</f>
        <v>0</v>
      </c>
      <c r="AU94" s="88">
        <f>ROUND(SUM(AU95:AU101),5)</f>
        <v>0</v>
      </c>
      <c r="AV94" s="87">
        <f>ROUND(AZ94*L29,0)</f>
        <v>0</v>
      </c>
      <c r="AW94" s="87">
        <f>ROUND(BA94*L30,0)</f>
        <v>0</v>
      </c>
      <c r="AX94" s="87">
        <f>ROUND(BB94*L29,0)</f>
        <v>0</v>
      </c>
      <c r="AY94" s="87">
        <f>ROUND(BC94*L30,0)</f>
        <v>0</v>
      </c>
      <c r="AZ94" s="87">
        <f>ROUND(SUM(AZ95:AZ101),2)</f>
        <v>0</v>
      </c>
      <c r="BA94" s="87">
        <f>ROUND(SUM(BA95:BA101),2)</f>
        <v>0</v>
      </c>
      <c r="BB94" s="87">
        <f>ROUND(SUM(BB95:BB101),2)</f>
        <v>0</v>
      </c>
      <c r="BC94" s="87">
        <f>ROUND(SUM(BC95:BC101),2)</f>
        <v>0</v>
      </c>
      <c r="BD94" s="89">
        <f>ROUND(SUM(BD95:BD101),2)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53" t="s">
        <v>81</v>
      </c>
      <c r="E95" s="253"/>
      <c r="F95" s="253"/>
      <c r="G95" s="253"/>
      <c r="H95" s="253"/>
      <c r="I95" s="95"/>
      <c r="J95" s="253" t="s">
        <v>82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4">
        <f>'113 - SO 113 objekt 3020-...'!J30</f>
        <v>0</v>
      </c>
      <c r="AH95" s="255"/>
      <c r="AI95" s="255"/>
      <c r="AJ95" s="255"/>
      <c r="AK95" s="255"/>
      <c r="AL95" s="255"/>
      <c r="AM95" s="255"/>
      <c r="AN95" s="254">
        <f t="shared" si="0"/>
        <v>0</v>
      </c>
      <c r="AO95" s="255"/>
      <c r="AP95" s="255"/>
      <c r="AQ95" s="96" t="s">
        <v>83</v>
      </c>
      <c r="AR95" s="97"/>
      <c r="AS95" s="98">
        <v>0</v>
      </c>
      <c r="AT95" s="99">
        <f t="shared" si="1"/>
        <v>0</v>
      </c>
      <c r="AU95" s="100">
        <f>'113 - SO 113 objekt 3020-...'!P131</f>
        <v>0</v>
      </c>
      <c r="AV95" s="99">
        <f>'113 - SO 113 objekt 3020-...'!J33</f>
        <v>0</v>
      </c>
      <c r="AW95" s="99">
        <f>'113 - SO 113 objekt 3020-...'!J34</f>
        <v>0</v>
      </c>
      <c r="AX95" s="99">
        <f>'113 - SO 113 objekt 3020-...'!J35</f>
        <v>0</v>
      </c>
      <c r="AY95" s="99">
        <f>'113 - SO 113 objekt 3020-...'!J36</f>
        <v>0</v>
      </c>
      <c r="AZ95" s="99">
        <f>'113 - SO 113 objekt 3020-...'!F33</f>
        <v>0</v>
      </c>
      <c r="BA95" s="99">
        <f>'113 - SO 113 objekt 3020-...'!F34</f>
        <v>0</v>
      </c>
      <c r="BB95" s="99">
        <f>'113 - SO 113 objekt 3020-...'!F35</f>
        <v>0</v>
      </c>
      <c r="BC95" s="99">
        <f>'113 - SO 113 objekt 3020-...'!F36</f>
        <v>0</v>
      </c>
      <c r="BD95" s="101">
        <f>'113 - SO 113 objekt 3020-...'!F37</f>
        <v>0</v>
      </c>
      <c r="BT95" s="102" t="s">
        <v>8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80</v>
      </c>
      <c r="B96" s="93"/>
      <c r="C96" s="94"/>
      <c r="D96" s="253" t="s">
        <v>86</v>
      </c>
      <c r="E96" s="253"/>
      <c r="F96" s="253"/>
      <c r="G96" s="253"/>
      <c r="H96" s="253"/>
      <c r="I96" s="95"/>
      <c r="J96" s="253" t="s">
        <v>87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4">
        <f>'123 - SO 123 Objekt 3020-...'!J30</f>
        <v>0</v>
      </c>
      <c r="AH96" s="255"/>
      <c r="AI96" s="255"/>
      <c r="AJ96" s="255"/>
      <c r="AK96" s="255"/>
      <c r="AL96" s="255"/>
      <c r="AM96" s="255"/>
      <c r="AN96" s="254">
        <f t="shared" si="0"/>
        <v>0</v>
      </c>
      <c r="AO96" s="255"/>
      <c r="AP96" s="255"/>
      <c r="AQ96" s="96" t="s">
        <v>83</v>
      </c>
      <c r="AR96" s="97"/>
      <c r="AS96" s="98">
        <v>0</v>
      </c>
      <c r="AT96" s="99">
        <f t="shared" si="1"/>
        <v>0</v>
      </c>
      <c r="AU96" s="100">
        <f>'123 - SO 123 Objekt 3020-...'!P130</f>
        <v>0</v>
      </c>
      <c r="AV96" s="99">
        <f>'123 - SO 123 Objekt 3020-...'!J33</f>
        <v>0</v>
      </c>
      <c r="AW96" s="99">
        <f>'123 - SO 123 Objekt 3020-...'!J34</f>
        <v>0</v>
      </c>
      <c r="AX96" s="99">
        <f>'123 - SO 123 Objekt 3020-...'!J35</f>
        <v>0</v>
      </c>
      <c r="AY96" s="99">
        <f>'123 - SO 123 Objekt 3020-...'!J36</f>
        <v>0</v>
      </c>
      <c r="AZ96" s="99">
        <f>'123 - SO 123 Objekt 3020-...'!F33</f>
        <v>0</v>
      </c>
      <c r="BA96" s="99">
        <f>'123 - SO 123 Objekt 3020-...'!F34</f>
        <v>0</v>
      </c>
      <c r="BB96" s="99">
        <f>'123 - SO 123 Objekt 3020-...'!F35</f>
        <v>0</v>
      </c>
      <c r="BC96" s="99">
        <f>'123 - SO 123 Objekt 3020-...'!F36</f>
        <v>0</v>
      </c>
      <c r="BD96" s="101">
        <f>'123 - SO 123 Objekt 3020-...'!F37</f>
        <v>0</v>
      </c>
      <c r="BT96" s="102" t="s">
        <v>8</v>
      </c>
      <c r="BV96" s="102" t="s">
        <v>78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16.5" customHeight="1">
      <c r="A97" s="92" t="s">
        <v>80</v>
      </c>
      <c r="B97" s="93"/>
      <c r="C97" s="94"/>
      <c r="D97" s="253" t="s">
        <v>89</v>
      </c>
      <c r="E97" s="253"/>
      <c r="F97" s="253"/>
      <c r="G97" s="253"/>
      <c r="H97" s="253"/>
      <c r="I97" s="95"/>
      <c r="J97" s="253" t="s">
        <v>90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4">
        <f>'133 - SO 133 Objekt 3020-...'!J30</f>
        <v>0</v>
      </c>
      <c r="AH97" s="255"/>
      <c r="AI97" s="255"/>
      <c r="AJ97" s="255"/>
      <c r="AK97" s="255"/>
      <c r="AL97" s="255"/>
      <c r="AM97" s="255"/>
      <c r="AN97" s="254">
        <f t="shared" si="0"/>
        <v>0</v>
      </c>
      <c r="AO97" s="255"/>
      <c r="AP97" s="255"/>
      <c r="AQ97" s="96" t="s">
        <v>83</v>
      </c>
      <c r="AR97" s="97"/>
      <c r="AS97" s="98">
        <v>0</v>
      </c>
      <c r="AT97" s="99">
        <f t="shared" si="1"/>
        <v>0</v>
      </c>
      <c r="AU97" s="100">
        <f>'133 - SO 133 Objekt 3020-...'!P125</f>
        <v>0</v>
      </c>
      <c r="AV97" s="99">
        <f>'133 - SO 133 Objekt 3020-...'!J33</f>
        <v>0</v>
      </c>
      <c r="AW97" s="99">
        <f>'133 - SO 133 Objekt 3020-...'!J34</f>
        <v>0</v>
      </c>
      <c r="AX97" s="99">
        <f>'133 - SO 133 Objekt 3020-...'!J35</f>
        <v>0</v>
      </c>
      <c r="AY97" s="99">
        <f>'133 - SO 133 Objekt 3020-...'!J36</f>
        <v>0</v>
      </c>
      <c r="AZ97" s="99">
        <f>'133 - SO 133 Objekt 3020-...'!F33</f>
        <v>0</v>
      </c>
      <c r="BA97" s="99">
        <f>'133 - SO 133 Objekt 3020-...'!F34</f>
        <v>0</v>
      </c>
      <c r="BB97" s="99">
        <f>'133 - SO 133 Objekt 3020-...'!F35</f>
        <v>0</v>
      </c>
      <c r="BC97" s="99">
        <f>'133 - SO 133 Objekt 3020-...'!F36</f>
        <v>0</v>
      </c>
      <c r="BD97" s="101">
        <f>'133 - SO 133 Objekt 3020-...'!F37</f>
        <v>0</v>
      </c>
      <c r="BT97" s="102" t="s">
        <v>8</v>
      </c>
      <c r="BV97" s="102" t="s">
        <v>78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s="7" customFormat="1" ht="16.5" customHeight="1">
      <c r="A98" s="92" t="s">
        <v>80</v>
      </c>
      <c r="B98" s="93"/>
      <c r="C98" s="94"/>
      <c r="D98" s="253" t="s">
        <v>92</v>
      </c>
      <c r="E98" s="253"/>
      <c r="F98" s="253"/>
      <c r="G98" s="253"/>
      <c r="H98" s="253"/>
      <c r="I98" s="95"/>
      <c r="J98" s="253" t="s">
        <v>93</v>
      </c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4">
        <f>'143 - SO 143 Objekt 3020-...'!J30</f>
        <v>0</v>
      </c>
      <c r="AH98" s="255"/>
      <c r="AI98" s="255"/>
      <c r="AJ98" s="255"/>
      <c r="AK98" s="255"/>
      <c r="AL98" s="255"/>
      <c r="AM98" s="255"/>
      <c r="AN98" s="254">
        <f t="shared" si="0"/>
        <v>0</v>
      </c>
      <c r="AO98" s="255"/>
      <c r="AP98" s="255"/>
      <c r="AQ98" s="96" t="s">
        <v>83</v>
      </c>
      <c r="AR98" s="97"/>
      <c r="AS98" s="98">
        <v>0</v>
      </c>
      <c r="AT98" s="99">
        <f t="shared" si="1"/>
        <v>0</v>
      </c>
      <c r="AU98" s="100">
        <f>'143 - SO 143 Objekt 3020-...'!P124</f>
        <v>0</v>
      </c>
      <c r="AV98" s="99">
        <f>'143 - SO 143 Objekt 3020-...'!J33</f>
        <v>0</v>
      </c>
      <c r="AW98" s="99">
        <f>'143 - SO 143 Objekt 3020-...'!J34</f>
        <v>0</v>
      </c>
      <c r="AX98" s="99">
        <f>'143 - SO 143 Objekt 3020-...'!J35</f>
        <v>0</v>
      </c>
      <c r="AY98" s="99">
        <f>'143 - SO 143 Objekt 3020-...'!J36</f>
        <v>0</v>
      </c>
      <c r="AZ98" s="99">
        <f>'143 - SO 143 Objekt 3020-...'!F33</f>
        <v>0</v>
      </c>
      <c r="BA98" s="99">
        <f>'143 - SO 143 Objekt 3020-...'!F34</f>
        <v>0</v>
      </c>
      <c r="BB98" s="99">
        <f>'143 - SO 143 Objekt 3020-...'!F35</f>
        <v>0</v>
      </c>
      <c r="BC98" s="99">
        <f>'143 - SO 143 Objekt 3020-...'!F36</f>
        <v>0</v>
      </c>
      <c r="BD98" s="101">
        <f>'143 - SO 143 Objekt 3020-...'!F37</f>
        <v>0</v>
      </c>
      <c r="BT98" s="102" t="s">
        <v>8</v>
      </c>
      <c r="BV98" s="102" t="s">
        <v>78</v>
      </c>
      <c r="BW98" s="102" t="s">
        <v>94</v>
      </c>
      <c r="BX98" s="102" t="s">
        <v>5</v>
      </c>
      <c r="CL98" s="102" t="s">
        <v>1</v>
      </c>
      <c r="CM98" s="102" t="s">
        <v>85</v>
      </c>
    </row>
    <row r="99" spans="1:91" s="7" customFormat="1" ht="16.5" customHeight="1">
      <c r="A99" s="92" t="s">
        <v>80</v>
      </c>
      <c r="B99" s="93"/>
      <c r="C99" s="94"/>
      <c r="D99" s="253" t="s">
        <v>95</v>
      </c>
      <c r="E99" s="253"/>
      <c r="F99" s="253"/>
      <c r="G99" s="253"/>
      <c r="H99" s="253"/>
      <c r="I99" s="95"/>
      <c r="J99" s="253" t="s">
        <v>96</v>
      </c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4">
        <f>'153 - SO 153 Objekt 3020-...'!J30</f>
        <v>0</v>
      </c>
      <c r="AH99" s="255"/>
      <c r="AI99" s="255"/>
      <c r="AJ99" s="255"/>
      <c r="AK99" s="255"/>
      <c r="AL99" s="255"/>
      <c r="AM99" s="255"/>
      <c r="AN99" s="254">
        <f t="shared" si="0"/>
        <v>0</v>
      </c>
      <c r="AO99" s="255"/>
      <c r="AP99" s="255"/>
      <c r="AQ99" s="96" t="s">
        <v>83</v>
      </c>
      <c r="AR99" s="97"/>
      <c r="AS99" s="98">
        <v>0</v>
      </c>
      <c r="AT99" s="99">
        <f t="shared" si="1"/>
        <v>0</v>
      </c>
      <c r="AU99" s="100">
        <f>'153 - SO 153 Objekt 3020-...'!P127</f>
        <v>0</v>
      </c>
      <c r="AV99" s="99">
        <f>'153 - SO 153 Objekt 3020-...'!J33</f>
        <v>0</v>
      </c>
      <c r="AW99" s="99">
        <f>'153 - SO 153 Objekt 3020-...'!J34</f>
        <v>0</v>
      </c>
      <c r="AX99" s="99">
        <f>'153 - SO 153 Objekt 3020-...'!J35</f>
        <v>0</v>
      </c>
      <c r="AY99" s="99">
        <f>'153 - SO 153 Objekt 3020-...'!J36</f>
        <v>0</v>
      </c>
      <c r="AZ99" s="99">
        <f>'153 - SO 153 Objekt 3020-...'!F33</f>
        <v>0</v>
      </c>
      <c r="BA99" s="99">
        <f>'153 - SO 153 Objekt 3020-...'!F34</f>
        <v>0</v>
      </c>
      <c r="BB99" s="99">
        <f>'153 - SO 153 Objekt 3020-...'!F35</f>
        <v>0</v>
      </c>
      <c r="BC99" s="99">
        <f>'153 - SO 153 Objekt 3020-...'!F36</f>
        <v>0</v>
      </c>
      <c r="BD99" s="101">
        <f>'153 - SO 153 Objekt 3020-...'!F37</f>
        <v>0</v>
      </c>
      <c r="BT99" s="102" t="s">
        <v>8</v>
      </c>
      <c r="BV99" s="102" t="s">
        <v>78</v>
      </c>
      <c r="BW99" s="102" t="s">
        <v>97</v>
      </c>
      <c r="BX99" s="102" t="s">
        <v>5</v>
      </c>
      <c r="CL99" s="102" t="s">
        <v>1</v>
      </c>
      <c r="CM99" s="102" t="s">
        <v>85</v>
      </c>
    </row>
    <row r="100" spans="1:91" s="7" customFormat="1" ht="16.5" customHeight="1">
      <c r="A100" s="92" t="s">
        <v>80</v>
      </c>
      <c r="B100" s="93"/>
      <c r="C100" s="94"/>
      <c r="D100" s="253" t="s">
        <v>98</v>
      </c>
      <c r="E100" s="253"/>
      <c r="F100" s="253"/>
      <c r="G100" s="253"/>
      <c r="H100" s="253"/>
      <c r="I100" s="95"/>
      <c r="J100" s="253" t="s">
        <v>99</v>
      </c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4">
        <f>'154 - SO 154 Vedlejší a  ...'!J30</f>
        <v>0</v>
      </c>
      <c r="AH100" s="255"/>
      <c r="AI100" s="255"/>
      <c r="AJ100" s="255"/>
      <c r="AK100" s="255"/>
      <c r="AL100" s="255"/>
      <c r="AM100" s="255"/>
      <c r="AN100" s="254">
        <f t="shared" si="0"/>
        <v>0</v>
      </c>
      <c r="AO100" s="255"/>
      <c r="AP100" s="255"/>
      <c r="AQ100" s="96" t="s">
        <v>83</v>
      </c>
      <c r="AR100" s="97"/>
      <c r="AS100" s="98">
        <v>0</v>
      </c>
      <c r="AT100" s="99">
        <f t="shared" si="1"/>
        <v>0</v>
      </c>
      <c r="AU100" s="100">
        <f>'154 - SO 154 Vedlejší a  ...'!P120</f>
        <v>0</v>
      </c>
      <c r="AV100" s="99">
        <f>'154 - SO 154 Vedlejší a  ...'!J33</f>
        <v>0</v>
      </c>
      <c r="AW100" s="99">
        <f>'154 - SO 154 Vedlejší a  ...'!J34</f>
        <v>0</v>
      </c>
      <c r="AX100" s="99">
        <f>'154 - SO 154 Vedlejší a  ...'!J35</f>
        <v>0</v>
      </c>
      <c r="AY100" s="99">
        <f>'154 - SO 154 Vedlejší a  ...'!J36</f>
        <v>0</v>
      </c>
      <c r="AZ100" s="99">
        <f>'154 - SO 154 Vedlejší a  ...'!F33</f>
        <v>0</v>
      </c>
      <c r="BA100" s="99">
        <f>'154 - SO 154 Vedlejší a  ...'!F34</f>
        <v>0</v>
      </c>
      <c r="BB100" s="99">
        <f>'154 - SO 154 Vedlejší a  ...'!F35</f>
        <v>0</v>
      </c>
      <c r="BC100" s="99">
        <f>'154 - SO 154 Vedlejší a  ...'!F36</f>
        <v>0</v>
      </c>
      <c r="BD100" s="101">
        <f>'154 - SO 154 Vedlejší a  ...'!F37</f>
        <v>0</v>
      </c>
      <c r="BT100" s="102" t="s">
        <v>8</v>
      </c>
      <c r="BV100" s="102" t="s">
        <v>78</v>
      </c>
      <c r="BW100" s="102" t="s">
        <v>100</v>
      </c>
      <c r="BX100" s="102" t="s">
        <v>5</v>
      </c>
      <c r="CL100" s="102" t="s">
        <v>1</v>
      </c>
      <c r="CM100" s="102" t="s">
        <v>85</v>
      </c>
    </row>
    <row r="101" spans="1:91" s="7" customFormat="1" ht="16.5" customHeight="1">
      <c r="A101" s="92" t="s">
        <v>80</v>
      </c>
      <c r="B101" s="93"/>
      <c r="C101" s="94"/>
      <c r="D101" s="253" t="s">
        <v>101</v>
      </c>
      <c r="E101" s="253"/>
      <c r="F101" s="253"/>
      <c r="G101" s="253"/>
      <c r="H101" s="253"/>
      <c r="I101" s="95"/>
      <c r="J101" s="253" t="s">
        <v>102</v>
      </c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4">
        <f>'155 - SO 155 Suterén elek...'!J30</f>
        <v>0</v>
      </c>
      <c r="AH101" s="255"/>
      <c r="AI101" s="255"/>
      <c r="AJ101" s="255"/>
      <c r="AK101" s="255"/>
      <c r="AL101" s="255"/>
      <c r="AM101" s="255"/>
      <c r="AN101" s="254">
        <f t="shared" si="0"/>
        <v>0</v>
      </c>
      <c r="AO101" s="255"/>
      <c r="AP101" s="255"/>
      <c r="AQ101" s="96" t="s">
        <v>83</v>
      </c>
      <c r="AR101" s="97"/>
      <c r="AS101" s="103">
        <v>0</v>
      </c>
      <c r="AT101" s="104">
        <f t="shared" si="1"/>
        <v>0</v>
      </c>
      <c r="AU101" s="105">
        <f>'155 - SO 155 Suterén elek...'!P119</f>
        <v>0</v>
      </c>
      <c r="AV101" s="104">
        <f>'155 - SO 155 Suterén elek...'!J33</f>
        <v>0</v>
      </c>
      <c r="AW101" s="104">
        <f>'155 - SO 155 Suterén elek...'!J34</f>
        <v>0</v>
      </c>
      <c r="AX101" s="104">
        <f>'155 - SO 155 Suterén elek...'!J35</f>
        <v>0</v>
      </c>
      <c r="AY101" s="104">
        <f>'155 - SO 155 Suterén elek...'!J36</f>
        <v>0</v>
      </c>
      <c r="AZ101" s="104">
        <f>'155 - SO 155 Suterén elek...'!F33</f>
        <v>0</v>
      </c>
      <c r="BA101" s="104">
        <f>'155 - SO 155 Suterén elek...'!F34</f>
        <v>0</v>
      </c>
      <c r="BB101" s="104">
        <f>'155 - SO 155 Suterén elek...'!F35</f>
        <v>0</v>
      </c>
      <c r="BC101" s="104">
        <f>'155 - SO 155 Suterén elek...'!F36</f>
        <v>0</v>
      </c>
      <c r="BD101" s="106">
        <f>'155 - SO 155 Suterén elek...'!F37</f>
        <v>0</v>
      </c>
      <c r="BT101" s="102" t="s">
        <v>8</v>
      </c>
      <c r="BV101" s="102" t="s">
        <v>78</v>
      </c>
      <c r="BW101" s="102" t="s">
        <v>103</v>
      </c>
      <c r="BX101" s="102" t="s">
        <v>5</v>
      </c>
      <c r="CL101" s="102" t="s">
        <v>1</v>
      </c>
      <c r="CM101" s="102" t="s">
        <v>85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+NY2crDP+xH6X9TD5NlLvJvf9OrgBxp0pcoENjdpxpHf+iqD2BIE28cbiEzqWw/SokK1Z+ASEE3uQViKxnjXuA==" saltValue="qJBOv0LTsjxy78zwQvz1Bz6vzQ5eFq20nraxoPB82zBKBx6Ksjb1yGVP95ioaOiD8NfqOL1y3bsV83JaGZbu+A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113 - SO 113 objekt 3020-...'!C2" display="/"/>
    <hyperlink ref="A96" location="'123 - SO 123 Objekt 3020-...'!C2" display="/"/>
    <hyperlink ref="A97" location="'133 - SO 133 Objekt 3020-...'!C2" display="/"/>
    <hyperlink ref="A98" location="'143 - SO 143 Objekt 3020-...'!C2" display="/"/>
    <hyperlink ref="A99" location="'153 - SO 153 Objekt 3020-...'!C2" display="/"/>
    <hyperlink ref="A100" location="'154 - SO 154 Vedlejší a  ...'!C2" display="/"/>
    <hyperlink ref="A101" location="'155 - SO 155 Suterén el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3"/>
  <sheetViews>
    <sheetView showGridLines="0" topLeftCell="A128" workbookViewId="0">
      <selection activeCell="H134" sqref="H13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106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ROUND((SUM(BE131:BE412)),  2)</f>
        <v>0</v>
      </c>
      <c r="G33" s="33"/>
      <c r="H33" s="33"/>
      <c r="I33" s="123">
        <v>0.21</v>
      </c>
      <c r="J33" s="122">
        <f>ROUND(((SUM(BE131:BE412))*I33),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ROUND((SUM(BF131:BF412)),  2)</f>
        <v>0</v>
      </c>
      <c r="G34" s="33"/>
      <c r="H34" s="33"/>
      <c r="I34" s="123">
        <v>0.15</v>
      </c>
      <c r="J34" s="122">
        <f>ROUND(((SUM(BF131:BF412))*I34),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ROUND((SUM(BG131:BG412)),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ROUND((SUM(BH131:BH412)),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ROUND((SUM(BI131:BI412)),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113 - SO 113 objekt 3020-...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J131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J132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113</v>
      </c>
      <c r="E98" s="155"/>
      <c r="F98" s="155"/>
      <c r="G98" s="155"/>
      <c r="H98" s="155"/>
      <c r="I98" s="155"/>
      <c r="J98" s="156">
        <f>J133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J138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J229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J302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J315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118</v>
      </c>
      <c r="E103" s="149"/>
      <c r="F103" s="149"/>
      <c r="G103" s="149"/>
      <c r="H103" s="149"/>
      <c r="I103" s="149"/>
      <c r="J103" s="150">
        <f>J318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119</v>
      </c>
      <c r="E104" s="155"/>
      <c r="F104" s="155"/>
      <c r="G104" s="155"/>
      <c r="H104" s="155"/>
      <c r="I104" s="155"/>
      <c r="J104" s="156">
        <f>J319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120</v>
      </c>
      <c r="E105" s="155"/>
      <c r="F105" s="155"/>
      <c r="G105" s="155"/>
      <c r="H105" s="155"/>
      <c r="I105" s="155"/>
      <c r="J105" s="156">
        <f>J330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121</v>
      </c>
      <c r="E106" s="155"/>
      <c r="F106" s="155"/>
      <c r="G106" s="155"/>
      <c r="H106" s="155"/>
      <c r="I106" s="155"/>
      <c r="J106" s="156">
        <f>J353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122</v>
      </c>
      <c r="E107" s="155"/>
      <c r="F107" s="155"/>
      <c r="G107" s="155"/>
      <c r="H107" s="155"/>
      <c r="I107" s="155"/>
      <c r="J107" s="156">
        <f>J388</f>
        <v>0</v>
      </c>
      <c r="K107" s="153"/>
      <c r="L107" s="157"/>
    </row>
    <row r="108" spans="1:31" s="10" customFormat="1" ht="19.899999999999999" customHeight="1">
      <c r="B108" s="152"/>
      <c r="C108" s="153"/>
      <c r="D108" s="154" t="s">
        <v>123</v>
      </c>
      <c r="E108" s="155"/>
      <c r="F108" s="155"/>
      <c r="G108" s="155"/>
      <c r="H108" s="155"/>
      <c r="I108" s="155"/>
      <c r="J108" s="156">
        <f>J395</f>
        <v>0</v>
      </c>
      <c r="K108" s="153"/>
      <c r="L108" s="157"/>
    </row>
    <row r="109" spans="1:31" s="10" customFormat="1" ht="19.899999999999999" customHeight="1">
      <c r="B109" s="152"/>
      <c r="C109" s="153"/>
      <c r="D109" s="154" t="s">
        <v>124</v>
      </c>
      <c r="E109" s="155"/>
      <c r="F109" s="155"/>
      <c r="G109" s="155"/>
      <c r="H109" s="155"/>
      <c r="I109" s="155"/>
      <c r="J109" s="156">
        <f>J404</f>
        <v>0</v>
      </c>
      <c r="K109" s="153"/>
      <c r="L109" s="157"/>
    </row>
    <row r="110" spans="1:31" s="10" customFormat="1" ht="19.899999999999999" customHeight="1">
      <c r="B110" s="152"/>
      <c r="C110" s="153"/>
      <c r="D110" s="154" t="s">
        <v>125</v>
      </c>
      <c r="E110" s="155"/>
      <c r="F110" s="155"/>
      <c r="G110" s="155"/>
      <c r="H110" s="155"/>
      <c r="I110" s="155"/>
      <c r="J110" s="156">
        <f>J407</f>
        <v>0</v>
      </c>
      <c r="K110" s="153"/>
      <c r="L110" s="157"/>
    </row>
    <row r="111" spans="1:31" s="9" customFormat="1" ht="24.95" customHeight="1">
      <c r="B111" s="146"/>
      <c r="C111" s="147"/>
      <c r="D111" s="148" t="s">
        <v>126</v>
      </c>
      <c r="E111" s="149"/>
      <c r="F111" s="149"/>
      <c r="G111" s="149"/>
      <c r="H111" s="149"/>
      <c r="I111" s="149"/>
      <c r="J111" s="150">
        <f>J410</f>
        <v>0</v>
      </c>
      <c r="K111" s="147"/>
      <c r="L111" s="151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127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6.25" customHeight="1">
      <c r="A121" s="33"/>
      <c r="B121" s="34"/>
      <c r="C121" s="35"/>
      <c r="D121" s="35"/>
      <c r="E121" s="285" t="str">
        <f>E7</f>
        <v>7920-10 - 7920 -10 Dubina u Ostravy stavební úpravy bytových domů Dr. Šavrdy vchod 3020-7 (zadání)</v>
      </c>
      <c r="F121" s="286"/>
      <c r="G121" s="286"/>
      <c r="H121" s="286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105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37" t="str">
        <f>E9</f>
        <v>113 - SO 113 objekt 3020-...</v>
      </c>
      <c r="F123" s="287"/>
      <c r="G123" s="287"/>
      <c r="H123" s="28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21</v>
      </c>
      <c r="D125" s="35"/>
      <c r="E125" s="35"/>
      <c r="F125" s="26" t="str">
        <f>F12</f>
        <v xml:space="preserve"> </v>
      </c>
      <c r="G125" s="35"/>
      <c r="H125" s="35"/>
      <c r="I125" s="28" t="s">
        <v>23</v>
      </c>
      <c r="J125" s="65" t="str">
        <f>IF(J12="","",J12)</f>
        <v>11. 10. 2022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27</v>
      </c>
      <c r="D127" s="35"/>
      <c r="E127" s="35"/>
      <c r="F127" s="26" t="str">
        <f>E15</f>
        <v xml:space="preserve"> </v>
      </c>
      <c r="G127" s="35"/>
      <c r="H127" s="35"/>
      <c r="I127" s="28" t="s">
        <v>33</v>
      </c>
      <c r="J127" s="31" t="str">
        <f>E21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30</v>
      </c>
      <c r="D128" s="35"/>
      <c r="E128" s="35"/>
      <c r="F128" s="26" t="str">
        <f>IF(E18="","",E18)</f>
        <v>Vyplň údaj</v>
      </c>
      <c r="G128" s="35"/>
      <c r="H128" s="35"/>
      <c r="I128" s="28" t="s">
        <v>34</v>
      </c>
      <c r="J128" s="31" t="str">
        <f>E24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58"/>
      <c r="B130" s="159"/>
      <c r="C130" s="160" t="s">
        <v>128</v>
      </c>
      <c r="D130" s="161" t="s">
        <v>61</v>
      </c>
      <c r="E130" s="161" t="s">
        <v>57</v>
      </c>
      <c r="F130" s="161" t="s">
        <v>58</v>
      </c>
      <c r="G130" s="161" t="s">
        <v>129</v>
      </c>
      <c r="H130" s="161" t="s">
        <v>130</v>
      </c>
      <c r="I130" s="161" t="s">
        <v>131</v>
      </c>
      <c r="J130" s="161" t="s">
        <v>109</v>
      </c>
      <c r="K130" s="162" t="s">
        <v>132</v>
      </c>
      <c r="L130" s="163"/>
      <c r="M130" s="74" t="s">
        <v>1</v>
      </c>
      <c r="N130" s="75" t="s">
        <v>40</v>
      </c>
      <c r="O130" s="75" t="s">
        <v>133</v>
      </c>
      <c r="P130" s="75" t="s">
        <v>134</v>
      </c>
      <c r="Q130" s="75" t="s">
        <v>135</v>
      </c>
      <c r="R130" s="75" t="s">
        <v>136</v>
      </c>
      <c r="S130" s="75" t="s">
        <v>137</v>
      </c>
      <c r="T130" s="76" t="s">
        <v>138</v>
      </c>
      <c r="U130" s="158"/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/>
    </row>
    <row r="131" spans="1:65" s="2" customFormat="1" ht="22.9" customHeight="1">
      <c r="A131" s="33"/>
      <c r="B131" s="34"/>
      <c r="C131" s="81" t="s">
        <v>139</v>
      </c>
      <c r="D131" s="35"/>
      <c r="E131" s="35"/>
      <c r="F131" s="35"/>
      <c r="G131" s="35"/>
      <c r="H131" s="35"/>
      <c r="I131" s="35"/>
      <c r="J131" s="164">
        <f>BK131</f>
        <v>0</v>
      </c>
      <c r="K131" s="35"/>
      <c r="L131" s="38"/>
      <c r="M131" s="77"/>
      <c r="N131" s="165"/>
      <c r="O131" s="78"/>
      <c r="P131" s="166">
        <f>P132+P318+P410</f>
        <v>0</v>
      </c>
      <c r="Q131" s="78"/>
      <c r="R131" s="166">
        <f>R132+R318+R410</f>
        <v>0</v>
      </c>
      <c r="S131" s="78"/>
      <c r="T131" s="167">
        <f>T132+T318+T410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75</v>
      </c>
      <c r="AU131" s="16" t="s">
        <v>111</v>
      </c>
      <c r="BK131" s="168">
        <f>BK132+BK318+BK410</f>
        <v>0</v>
      </c>
    </row>
    <row r="132" spans="1:65" s="12" customFormat="1" ht="25.9" customHeight="1">
      <c r="B132" s="169"/>
      <c r="C132" s="170"/>
      <c r="D132" s="171" t="s">
        <v>75</v>
      </c>
      <c r="E132" s="172" t="s">
        <v>140</v>
      </c>
      <c r="F132" s="172" t="s">
        <v>141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P133+P138+P229+P302+P315</f>
        <v>0</v>
      </c>
      <c r="Q132" s="177"/>
      <c r="R132" s="178">
        <f>R133+R138+R229+R302+R315</f>
        <v>0</v>
      </c>
      <c r="S132" s="177"/>
      <c r="T132" s="179">
        <f>T133+T138+T229+T302+T315</f>
        <v>0</v>
      </c>
      <c r="AR132" s="180" t="s">
        <v>8</v>
      </c>
      <c r="AT132" s="181" t="s">
        <v>75</v>
      </c>
      <c r="AU132" s="181" t="s">
        <v>76</v>
      </c>
      <c r="AY132" s="180" t="s">
        <v>142</v>
      </c>
      <c r="BK132" s="182">
        <f>BK133+BK138+BK229+BK302+BK315</f>
        <v>0</v>
      </c>
    </row>
    <row r="133" spans="1:65" s="12" customFormat="1" ht="22.9" customHeight="1">
      <c r="B133" s="169"/>
      <c r="C133" s="170"/>
      <c r="D133" s="171" t="s">
        <v>75</v>
      </c>
      <c r="E133" s="183" t="s">
        <v>143</v>
      </c>
      <c r="F133" s="183" t="s">
        <v>144</v>
      </c>
      <c r="G133" s="170"/>
      <c r="H133" s="170"/>
      <c r="I133" s="173"/>
      <c r="J133" s="184">
        <f>BK133</f>
        <v>0</v>
      </c>
      <c r="K133" s="170"/>
      <c r="L133" s="175"/>
      <c r="M133" s="176"/>
      <c r="N133" s="177"/>
      <c r="O133" s="177"/>
      <c r="P133" s="178">
        <f>SUM(P134:P137)</f>
        <v>0</v>
      </c>
      <c r="Q133" s="177"/>
      <c r="R133" s="178">
        <f>SUM(R134:R137)</f>
        <v>0</v>
      </c>
      <c r="S133" s="177"/>
      <c r="T133" s="179">
        <f>SUM(T134:T137)</f>
        <v>0</v>
      </c>
      <c r="AR133" s="180" t="s">
        <v>8</v>
      </c>
      <c r="AT133" s="181" t="s">
        <v>75</v>
      </c>
      <c r="AU133" s="181" t="s">
        <v>8</v>
      </c>
      <c r="AY133" s="180" t="s">
        <v>142</v>
      </c>
      <c r="BK133" s="182">
        <f>SUM(BK134:BK137)</f>
        <v>0</v>
      </c>
    </row>
    <row r="134" spans="1:65" s="2" customFormat="1" ht="21.75" customHeight="1">
      <c r="A134" s="33"/>
      <c r="B134" s="34"/>
      <c r="C134" s="185" t="s">
        <v>8</v>
      </c>
      <c r="D134" s="185" t="s">
        <v>145</v>
      </c>
      <c r="E134" s="186" t="s">
        <v>146</v>
      </c>
      <c r="F134" s="187" t="s">
        <v>147</v>
      </c>
      <c r="G134" s="188" t="s">
        <v>148</v>
      </c>
      <c r="H134" s="189">
        <v>1</v>
      </c>
      <c r="I134" s="190"/>
      <c r="J134" s="189">
        <f>ROUND(I134*H134,0)</f>
        <v>0</v>
      </c>
      <c r="K134" s="187" t="s">
        <v>1</v>
      </c>
      <c r="L134" s="38"/>
      <c r="M134" s="191" t="s">
        <v>1</v>
      </c>
      <c r="N134" s="192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149</v>
      </c>
      <c r="AT134" s="195" t="s">
        <v>145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85</v>
      </c>
    </row>
    <row r="135" spans="1:65" s="2" customFormat="1" ht="11.25">
      <c r="A135" s="33"/>
      <c r="B135" s="34"/>
      <c r="C135" s="35"/>
      <c r="D135" s="197" t="s">
        <v>150</v>
      </c>
      <c r="E135" s="35"/>
      <c r="F135" s="198" t="s">
        <v>151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2" customFormat="1" ht="16.5" customHeight="1">
      <c r="A136" s="33"/>
      <c r="B136" s="34"/>
      <c r="C136" s="202" t="s">
        <v>85</v>
      </c>
      <c r="D136" s="202" t="s">
        <v>152</v>
      </c>
      <c r="E136" s="203" t="s">
        <v>153</v>
      </c>
      <c r="F136" s="204" t="s">
        <v>154</v>
      </c>
      <c r="G136" s="205" t="s">
        <v>155</v>
      </c>
      <c r="H136" s="206">
        <v>2</v>
      </c>
      <c r="I136" s="207"/>
      <c r="J136" s="206">
        <f>ROUND(I136*H136,0)</f>
        <v>0</v>
      </c>
      <c r="K136" s="204" t="s">
        <v>1</v>
      </c>
      <c r="L136" s="208"/>
      <c r="M136" s="209" t="s">
        <v>1</v>
      </c>
      <c r="N136" s="210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156</v>
      </c>
      <c r="AT136" s="195" t="s">
        <v>152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149</v>
      </c>
    </row>
    <row r="137" spans="1:65" s="2" customFormat="1" ht="11.25">
      <c r="A137" s="33"/>
      <c r="B137" s="34"/>
      <c r="C137" s="35"/>
      <c r="D137" s="197" t="s">
        <v>150</v>
      </c>
      <c r="E137" s="35"/>
      <c r="F137" s="198" t="s">
        <v>154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12" customFormat="1" ht="22.9" customHeight="1">
      <c r="B138" s="169"/>
      <c r="C138" s="170"/>
      <c r="D138" s="171" t="s">
        <v>75</v>
      </c>
      <c r="E138" s="183" t="s">
        <v>157</v>
      </c>
      <c r="F138" s="183" t="s">
        <v>158</v>
      </c>
      <c r="G138" s="170"/>
      <c r="H138" s="170"/>
      <c r="I138" s="173"/>
      <c r="J138" s="184">
        <f>BK138</f>
        <v>0</v>
      </c>
      <c r="K138" s="170"/>
      <c r="L138" s="175"/>
      <c r="M138" s="176"/>
      <c r="N138" s="177"/>
      <c r="O138" s="177"/>
      <c r="P138" s="178">
        <f>SUM(P139:P228)</f>
        <v>0</v>
      </c>
      <c r="Q138" s="177"/>
      <c r="R138" s="178">
        <f>SUM(R139:R228)</f>
        <v>0</v>
      </c>
      <c r="S138" s="177"/>
      <c r="T138" s="179">
        <f>SUM(T139:T228)</f>
        <v>0</v>
      </c>
      <c r="AR138" s="180" t="s">
        <v>8</v>
      </c>
      <c r="AT138" s="181" t="s">
        <v>75</v>
      </c>
      <c r="AU138" s="181" t="s">
        <v>8</v>
      </c>
      <c r="AY138" s="180" t="s">
        <v>142</v>
      </c>
      <c r="BK138" s="182">
        <f>SUM(BK139:BK228)</f>
        <v>0</v>
      </c>
    </row>
    <row r="139" spans="1:65" s="2" customFormat="1" ht="24.2" customHeight="1">
      <c r="A139" s="33"/>
      <c r="B139" s="34"/>
      <c r="C139" s="185" t="s">
        <v>159</v>
      </c>
      <c r="D139" s="185" t="s">
        <v>145</v>
      </c>
      <c r="E139" s="186" t="s">
        <v>160</v>
      </c>
      <c r="F139" s="187" t="s">
        <v>161</v>
      </c>
      <c r="G139" s="188" t="s">
        <v>162</v>
      </c>
      <c r="H139" s="189">
        <v>513</v>
      </c>
      <c r="I139" s="190"/>
      <c r="J139" s="189">
        <f>ROUND(I139*H139,0)</f>
        <v>0</v>
      </c>
      <c r="K139" s="187" t="s">
        <v>1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157</v>
      </c>
    </row>
    <row r="140" spans="1:65" s="2" customFormat="1" ht="19.5">
      <c r="A140" s="33"/>
      <c r="B140" s="34"/>
      <c r="C140" s="35"/>
      <c r="D140" s="197" t="s">
        <v>150</v>
      </c>
      <c r="E140" s="35"/>
      <c r="F140" s="198" t="s">
        <v>163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13" customFormat="1" ht="11.25">
      <c r="B141" s="211"/>
      <c r="C141" s="212"/>
      <c r="D141" s="197" t="s">
        <v>164</v>
      </c>
      <c r="E141" s="213" t="s">
        <v>1</v>
      </c>
      <c r="F141" s="214" t="s">
        <v>165</v>
      </c>
      <c r="G141" s="212"/>
      <c r="H141" s="215">
        <v>513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164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142</v>
      </c>
    </row>
    <row r="142" spans="1:65" s="14" customFormat="1" ht="11.25">
      <c r="B142" s="222"/>
      <c r="C142" s="223"/>
      <c r="D142" s="197" t="s">
        <v>164</v>
      </c>
      <c r="E142" s="224" t="s">
        <v>1</v>
      </c>
      <c r="F142" s="225" t="s">
        <v>166</v>
      </c>
      <c r="G142" s="223"/>
      <c r="H142" s="226">
        <v>513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164</v>
      </c>
      <c r="AU142" s="232" t="s">
        <v>85</v>
      </c>
      <c r="AV142" s="14" t="s">
        <v>149</v>
      </c>
      <c r="AW142" s="14" t="s">
        <v>32</v>
      </c>
      <c r="AX142" s="14" t="s">
        <v>8</v>
      </c>
      <c r="AY142" s="232" t="s">
        <v>142</v>
      </c>
    </row>
    <row r="143" spans="1:65" s="2" customFormat="1" ht="24.2" customHeight="1">
      <c r="A143" s="33"/>
      <c r="B143" s="34"/>
      <c r="C143" s="185" t="s">
        <v>167</v>
      </c>
      <c r="D143" s="185" t="s">
        <v>145</v>
      </c>
      <c r="E143" s="186" t="s">
        <v>168</v>
      </c>
      <c r="F143" s="187" t="s">
        <v>169</v>
      </c>
      <c r="G143" s="188" t="s">
        <v>162</v>
      </c>
      <c r="H143" s="189">
        <v>513</v>
      </c>
      <c r="I143" s="190"/>
      <c r="J143" s="189">
        <f>ROUND(I143*H143,0)</f>
        <v>0</v>
      </c>
      <c r="K143" s="187" t="s">
        <v>1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156</v>
      </c>
    </row>
    <row r="144" spans="1:65" s="2" customFormat="1" ht="19.5">
      <c r="A144" s="33"/>
      <c r="B144" s="34"/>
      <c r="C144" s="35"/>
      <c r="D144" s="197" t="s">
        <v>150</v>
      </c>
      <c r="E144" s="35"/>
      <c r="F144" s="198" t="s">
        <v>170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13" customFormat="1" ht="11.25">
      <c r="B145" s="211"/>
      <c r="C145" s="212"/>
      <c r="D145" s="197" t="s">
        <v>164</v>
      </c>
      <c r="E145" s="213" t="s">
        <v>1</v>
      </c>
      <c r="F145" s="214" t="s">
        <v>165</v>
      </c>
      <c r="G145" s="212"/>
      <c r="H145" s="215">
        <v>513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164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142</v>
      </c>
    </row>
    <row r="146" spans="1:65" s="14" customFormat="1" ht="11.25">
      <c r="B146" s="222"/>
      <c r="C146" s="223"/>
      <c r="D146" s="197" t="s">
        <v>164</v>
      </c>
      <c r="E146" s="224" t="s">
        <v>1</v>
      </c>
      <c r="F146" s="225" t="s">
        <v>166</v>
      </c>
      <c r="G146" s="223"/>
      <c r="H146" s="226">
        <v>513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164</v>
      </c>
      <c r="AU146" s="232" t="s">
        <v>85</v>
      </c>
      <c r="AV146" s="14" t="s">
        <v>149</v>
      </c>
      <c r="AW146" s="14" t="s">
        <v>32</v>
      </c>
      <c r="AX146" s="14" t="s">
        <v>8</v>
      </c>
      <c r="AY146" s="232" t="s">
        <v>142</v>
      </c>
    </row>
    <row r="147" spans="1:65" s="2" customFormat="1" ht="44.25" customHeight="1">
      <c r="A147" s="33"/>
      <c r="B147" s="34"/>
      <c r="C147" s="185" t="s">
        <v>143</v>
      </c>
      <c r="D147" s="185" t="s">
        <v>145</v>
      </c>
      <c r="E147" s="186" t="s">
        <v>171</v>
      </c>
      <c r="F147" s="187" t="s">
        <v>172</v>
      </c>
      <c r="G147" s="188" t="s">
        <v>162</v>
      </c>
      <c r="H147" s="189">
        <v>33.4</v>
      </c>
      <c r="I147" s="190"/>
      <c r="J147" s="189">
        <f>ROUND(I147*H147,0)</f>
        <v>0</v>
      </c>
      <c r="K147" s="187" t="s">
        <v>173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149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149</v>
      </c>
      <c r="BM147" s="195" t="s">
        <v>25</v>
      </c>
    </row>
    <row r="148" spans="1:65" s="2" customFormat="1" ht="29.25">
      <c r="A148" s="33"/>
      <c r="B148" s="34"/>
      <c r="C148" s="35"/>
      <c r="D148" s="197" t="s">
        <v>150</v>
      </c>
      <c r="E148" s="35"/>
      <c r="F148" s="198" t="s">
        <v>174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2" customFormat="1" ht="24.2" customHeight="1">
      <c r="A149" s="33"/>
      <c r="B149" s="34"/>
      <c r="C149" s="202" t="s">
        <v>149</v>
      </c>
      <c r="D149" s="202" t="s">
        <v>152</v>
      </c>
      <c r="E149" s="203" t="s">
        <v>175</v>
      </c>
      <c r="F149" s="204" t="s">
        <v>176</v>
      </c>
      <c r="G149" s="205" t="s">
        <v>162</v>
      </c>
      <c r="H149" s="206">
        <v>34.07</v>
      </c>
      <c r="I149" s="207"/>
      <c r="J149" s="206">
        <f>ROUND(I149*H149,0)</f>
        <v>0</v>
      </c>
      <c r="K149" s="204" t="s">
        <v>173</v>
      </c>
      <c r="L149" s="208"/>
      <c r="M149" s="209" t="s">
        <v>1</v>
      </c>
      <c r="N149" s="210" t="s">
        <v>41</v>
      </c>
      <c r="O149" s="70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5" t="s">
        <v>156</v>
      </c>
      <c r="AT149" s="195" t="s">
        <v>152</v>
      </c>
      <c r="AU149" s="195" t="s">
        <v>85</v>
      </c>
      <c r="AY149" s="16" t="s">
        <v>142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</v>
      </c>
      <c r="BK149" s="196">
        <f>ROUND(I149*H149,0)</f>
        <v>0</v>
      </c>
      <c r="BL149" s="16" t="s">
        <v>149</v>
      </c>
      <c r="BM149" s="195" t="s">
        <v>177</v>
      </c>
    </row>
    <row r="150" spans="1:65" s="2" customFormat="1" ht="19.5">
      <c r="A150" s="33"/>
      <c r="B150" s="34"/>
      <c r="C150" s="35"/>
      <c r="D150" s="197" t="s">
        <v>150</v>
      </c>
      <c r="E150" s="35"/>
      <c r="F150" s="198" t="s">
        <v>176</v>
      </c>
      <c r="G150" s="35"/>
      <c r="H150" s="35"/>
      <c r="I150" s="199"/>
      <c r="J150" s="35"/>
      <c r="K150" s="35"/>
      <c r="L150" s="38"/>
      <c r="M150" s="200"/>
      <c r="N150" s="20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85</v>
      </c>
    </row>
    <row r="151" spans="1:65" s="13" customFormat="1" ht="11.25">
      <c r="B151" s="211"/>
      <c r="C151" s="212"/>
      <c r="D151" s="197" t="s">
        <v>164</v>
      </c>
      <c r="E151" s="213" t="s">
        <v>1</v>
      </c>
      <c r="F151" s="214" t="s">
        <v>178</v>
      </c>
      <c r="G151" s="212"/>
      <c r="H151" s="215">
        <v>34.07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164</v>
      </c>
      <c r="AU151" s="221" t="s">
        <v>85</v>
      </c>
      <c r="AV151" s="13" t="s">
        <v>85</v>
      </c>
      <c r="AW151" s="13" t="s">
        <v>32</v>
      </c>
      <c r="AX151" s="13" t="s">
        <v>76</v>
      </c>
      <c r="AY151" s="221" t="s">
        <v>142</v>
      </c>
    </row>
    <row r="152" spans="1:65" s="14" customFormat="1" ht="11.25">
      <c r="B152" s="222"/>
      <c r="C152" s="223"/>
      <c r="D152" s="197" t="s">
        <v>164</v>
      </c>
      <c r="E152" s="224" t="s">
        <v>1</v>
      </c>
      <c r="F152" s="225" t="s">
        <v>166</v>
      </c>
      <c r="G152" s="223"/>
      <c r="H152" s="226">
        <v>34.07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164</v>
      </c>
      <c r="AU152" s="232" t="s">
        <v>85</v>
      </c>
      <c r="AV152" s="14" t="s">
        <v>149</v>
      </c>
      <c r="AW152" s="14" t="s">
        <v>32</v>
      </c>
      <c r="AX152" s="14" t="s">
        <v>8</v>
      </c>
      <c r="AY152" s="232" t="s">
        <v>142</v>
      </c>
    </row>
    <row r="153" spans="1:65" s="2" customFormat="1" ht="44.25" customHeight="1">
      <c r="A153" s="33"/>
      <c r="B153" s="34"/>
      <c r="C153" s="185" t="s">
        <v>179</v>
      </c>
      <c r="D153" s="185" t="s">
        <v>145</v>
      </c>
      <c r="E153" s="186" t="s">
        <v>180</v>
      </c>
      <c r="F153" s="187" t="s">
        <v>181</v>
      </c>
      <c r="G153" s="188" t="s">
        <v>162</v>
      </c>
      <c r="H153" s="189">
        <v>4.88</v>
      </c>
      <c r="I153" s="190"/>
      <c r="J153" s="189">
        <f>ROUND(I153*H153,0)</f>
        <v>0</v>
      </c>
      <c r="K153" s="187" t="s">
        <v>173</v>
      </c>
      <c r="L153" s="38"/>
      <c r="M153" s="191" t="s">
        <v>1</v>
      </c>
      <c r="N153" s="192" t="s">
        <v>41</v>
      </c>
      <c r="O153" s="70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5" t="s">
        <v>149</v>
      </c>
      <c r="AT153" s="195" t="s">
        <v>145</v>
      </c>
      <c r="AU153" s="195" t="s">
        <v>85</v>
      </c>
      <c r="AY153" s="16" t="s">
        <v>142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</v>
      </c>
      <c r="BK153" s="196">
        <f>ROUND(I153*H153,0)</f>
        <v>0</v>
      </c>
      <c r="BL153" s="16" t="s">
        <v>149</v>
      </c>
      <c r="BM153" s="195" t="s">
        <v>182</v>
      </c>
    </row>
    <row r="154" spans="1:65" s="2" customFormat="1" ht="29.25">
      <c r="A154" s="33"/>
      <c r="B154" s="34"/>
      <c r="C154" s="35"/>
      <c r="D154" s="197" t="s">
        <v>150</v>
      </c>
      <c r="E154" s="35"/>
      <c r="F154" s="198" t="s">
        <v>183</v>
      </c>
      <c r="G154" s="35"/>
      <c r="H154" s="35"/>
      <c r="I154" s="199"/>
      <c r="J154" s="35"/>
      <c r="K154" s="35"/>
      <c r="L154" s="38"/>
      <c r="M154" s="200"/>
      <c r="N154" s="201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85</v>
      </c>
    </row>
    <row r="155" spans="1:65" s="2" customFormat="1" ht="24.2" customHeight="1">
      <c r="A155" s="33"/>
      <c r="B155" s="34"/>
      <c r="C155" s="202" t="s">
        <v>157</v>
      </c>
      <c r="D155" s="202" t="s">
        <v>152</v>
      </c>
      <c r="E155" s="203" t="s">
        <v>184</v>
      </c>
      <c r="F155" s="204" t="s">
        <v>185</v>
      </c>
      <c r="G155" s="205" t="s">
        <v>162</v>
      </c>
      <c r="H155" s="206">
        <v>4.9800000000000004</v>
      </c>
      <c r="I155" s="207"/>
      <c r="J155" s="206">
        <f>ROUND(I155*H155,0)</f>
        <v>0</v>
      </c>
      <c r="K155" s="204" t="s">
        <v>173</v>
      </c>
      <c r="L155" s="208"/>
      <c r="M155" s="209" t="s">
        <v>1</v>
      </c>
      <c r="N155" s="210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156</v>
      </c>
      <c r="AT155" s="195" t="s">
        <v>152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149</v>
      </c>
      <c r="BM155" s="195" t="s">
        <v>186</v>
      </c>
    </row>
    <row r="156" spans="1:65" s="2" customFormat="1" ht="19.5">
      <c r="A156" s="33"/>
      <c r="B156" s="34"/>
      <c r="C156" s="35"/>
      <c r="D156" s="197" t="s">
        <v>150</v>
      </c>
      <c r="E156" s="35"/>
      <c r="F156" s="198" t="s">
        <v>185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13" customFormat="1" ht="11.25">
      <c r="B157" s="211"/>
      <c r="C157" s="212"/>
      <c r="D157" s="197" t="s">
        <v>164</v>
      </c>
      <c r="E157" s="213" t="s">
        <v>1</v>
      </c>
      <c r="F157" s="214" t="s">
        <v>187</v>
      </c>
      <c r="G157" s="212"/>
      <c r="H157" s="215">
        <v>4.9800000000000004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164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142</v>
      </c>
    </row>
    <row r="158" spans="1:65" s="14" customFormat="1" ht="11.25">
      <c r="B158" s="222"/>
      <c r="C158" s="223"/>
      <c r="D158" s="197" t="s">
        <v>164</v>
      </c>
      <c r="E158" s="224" t="s">
        <v>1</v>
      </c>
      <c r="F158" s="225" t="s">
        <v>166</v>
      </c>
      <c r="G158" s="223"/>
      <c r="H158" s="226">
        <v>4.9800000000000004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164</v>
      </c>
      <c r="AU158" s="232" t="s">
        <v>85</v>
      </c>
      <c r="AV158" s="14" t="s">
        <v>149</v>
      </c>
      <c r="AW158" s="14" t="s">
        <v>32</v>
      </c>
      <c r="AX158" s="14" t="s">
        <v>8</v>
      </c>
      <c r="AY158" s="232" t="s">
        <v>142</v>
      </c>
    </row>
    <row r="159" spans="1:65" s="2" customFormat="1" ht="24.2" customHeight="1">
      <c r="A159" s="33"/>
      <c r="B159" s="34"/>
      <c r="C159" s="185" t="s">
        <v>188</v>
      </c>
      <c r="D159" s="185" t="s">
        <v>145</v>
      </c>
      <c r="E159" s="186" t="s">
        <v>189</v>
      </c>
      <c r="F159" s="187" t="s">
        <v>190</v>
      </c>
      <c r="G159" s="188" t="s">
        <v>162</v>
      </c>
      <c r="H159" s="189">
        <v>33.4</v>
      </c>
      <c r="I159" s="190"/>
      <c r="J159" s="189">
        <f>ROUND(I159*H159,0)</f>
        <v>0</v>
      </c>
      <c r="K159" s="187" t="s">
        <v>173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149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149</v>
      </c>
      <c r="BM159" s="195" t="s">
        <v>191</v>
      </c>
    </row>
    <row r="160" spans="1:65" s="2" customFormat="1" ht="19.5">
      <c r="A160" s="33"/>
      <c r="B160" s="34"/>
      <c r="C160" s="35"/>
      <c r="D160" s="197" t="s">
        <v>150</v>
      </c>
      <c r="E160" s="35"/>
      <c r="F160" s="198" t="s">
        <v>192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2" customFormat="1" ht="33" customHeight="1">
      <c r="A161" s="33"/>
      <c r="B161" s="34"/>
      <c r="C161" s="185" t="s">
        <v>156</v>
      </c>
      <c r="D161" s="185" t="s">
        <v>145</v>
      </c>
      <c r="E161" s="186" t="s">
        <v>193</v>
      </c>
      <c r="F161" s="187" t="s">
        <v>194</v>
      </c>
      <c r="G161" s="188" t="s">
        <v>195</v>
      </c>
      <c r="H161" s="189">
        <v>1</v>
      </c>
      <c r="I161" s="190"/>
      <c r="J161" s="189">
        <f>ROUND(I161*H161,0)</f>
        <v>0</v>
      </c>
      <c r="K161" s="187" t="s">
        <v>1</v>
      </c>
      <c r="L161" s="38"/>
      <c r="M161" s="191" t="s">
        <v>1</v>
      </c>
      <c r="N161" s="192" t="s">
        <v>41</v>
      </c>
      <c r="O161" s="70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5" t="s">
        <v>149</v>
      </c>
      <c r="AT161" s="195" t="s">
        <v>145</v>
      </c>
      <c r="AU161" s="195" t="s">
        <v>85</v>
      </c>
      <c r="AY161" s="16" t="s">
        <v>142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</v>
      </c>
      <c r="BK161" s="196">
        <f>ROUND(I161*H161,0)</f>
        <v>0</v>
      </c>
      <c r="BL161" s="16" t="s">
        <v>149</v>
      </c>
      <c r="BM161" s="195" t="s">
        <v>196</v>
      </c>
    </row>
    <row r="162" spans="1:65" s="2" customFormat="1" ht="19.5">
      <c r="A162" s="33"/>
      <c r="B162" s="34"/>
      <c r="C162" s="35"/>
      <c r="D162" s="197" t="s">
        <v>150</v>
      </c>
      <c r="E162" s="35"/>
      <c r="F162" s="198" t="s">
        <v>197</v>
      </c>
      <c r="G162" s="35"/>
      <c r="H162" s="35"/>
      <c r="I162" s="199"/>
      <c r="J162" s="35"/>
      <c r="K162" s="35"/>
      <c r="L162" s="38"/>
      <c r="M162" s="200"/>
      <c r="N162" s="201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85</v>
      </c>
    </row>
    <row r="163" spans="1:65" s="2" customFormat="1" ht="37.9" customHeight="1">
      <c r="A163" s="33"/>
      <c r="B163" s="34"/>
      <c r="C163" s="185" t="s">
        <v>198</v>
      </c>
      <c r="D163" s="185" t="s">
        <v>145</v>
      </c>
      <c r="E163" s="186" t="s">
        <v>199</v>
      </c>
      <c r="F163" s="187" t="s">
        <v>200</v>
      </c>
      <c r="G163" s="188" t="s">
        <v>162</v>
      </c>
      <c r="H163" s="189">
        <v>33.85</v>
      </c>
      <c r="I163" s="190"/>
      <c r="J163" s="189">
        <f>ROUND(I163*H163,0)</f>
        <v>0</v>
      </c>
      <c r="K163" s="187" t="s">
        <v>173</v>
      </c>
      <c r="L163" s="38"/>
      <c r="M163" s="191" t="s">
        <v>1</v>
      </c>
      <c r="N163" s="192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149</v>
      </c>
      <c r="AT163" s="195" t="s">
        <v>145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149</v>
      </c>
      <c r="BM163" s="195" t="s">
        <v>201</v>
      </c>
    </row>
    <row r="164" spans="1:65" s="2" customFormat="1" ht="29.25">
      <c r="A164" s="33"/>
      <c r="B164" s="34"/>
      <c r="C164" s="35"/>
      <c r="D164" s="197" t="s">
        <v>150</v>
      </c>
      <c r="E164" s="35"/>
      <c r="F164" s="198" t="s">
        <v>202</v>
      </c>
      <c r="G164" s="35"/>
      <c r="H164" s="35"/>
      <c r="I164" s="199"/>
      <c r="J164" s="35"/>
      <c r="K164" s="35"/>
      <c r="L164" s="38"/>
      <c r="M164" s="200"/>
      <c r="N164" s="201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2" customFormat="1" ht="24.2" customHeight="1">
      <c r="A165" s="33"/>
      <c r="B165" s="34"/>
      <c r="C165" s="202" t="s">
        <v>25</v>
      </c>
      <c r="D165" s="202" t="s">
        <v>152</v>
      </c>
      <c r="E165" s="203" t="s">
        <v>203</v>
      </c>
      <c r="F165" s="204" t="s">
        <v>204</v>
      </c>
      <c r="G165" s="205" t="s">
        <v>162</v>
      </c>
      <c r="H165" s="206">
        <v>34.53</v>
      </c>
      <c r="I165" s="207"/>
      <c r="J165" s="206">
        <f>ROUND(I165*H165,0)</f>
        <v>0</v>
      </c>
      <c r="K165" s="204" t="s">
        <v>173</v>
      </c>
      <c r="L165" s="208"/>
      <c r="M165" s="209" t="s">
        <v>1</v>
      </c>
      <c r="N165" s="210" t="s">
        <v>41</v>
      </c>
      <c r="O165" s="70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5" t="s">
        <v>156</v>
      </c>
      <c r="AT165" s="195" t="s">
        <v>152</v>
      </c>
      <c r="AU165" s="195" t="s">
        <v>85</v>
      </c>
      <c r="AY165" s="16" t="s">
        <v>142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</v>
      </c>
      <c r="BK165" s="196">
        <f>ROUND(I165*H165,0)</f>
        <v>0</v>
      </c>
      <c r="BL165" s="16" t="s">
        <v>149</v>
      </c>
      <c r="BM165" s="195" t="s">
        <v>205</v>
      </c>
    </row>
    <row r="166" spans="1:65" s="2" customFormat="1" ht="19.5">
      <c r="A166" s="33"/>
      <c r="B166" s="34"/>
      <c r="C166" s="35"/>
      <c r="D166" s="197" t="s">
        <v>150</v>
      </c>
      <c r="E166" s="35"/>
      <c r="F166" s="198" t="s">
        <v>204</v>
      </c>
      <c r="G166" s="35"/>
      <c r="H166" s="35"/>
      <c r="I166" s="199"/>
      <c r="J166" s="35"/>
      <c r="K166" s="35"/>
      <c r="L166" s="38"/>
      <c r="M166" s="200"/>
      <c r="N166" s="20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85</v>
      </c>
    </row>
    <row r="167" spans="1:65" s="13" customFormat="1" ht="11.25">
      <c r="B167" s="211"/>
      <c r="C167" s="212"/>
      <c r="D167" s="197" t="s">
        <v>164</v>
      </c>
      <c r="E167" s="213" t="s">
        <v>1</v>
      </c>
      <c r="F167" s="214" t="s">
        <v>206</v>
      </c>
      <c r="G167" s="212"/>
      <c r="H167" s="215">
        <v>34.53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164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142</v>
      </c>
    </row>
    <row r="168" spans="1:65" s="14" customFormat="1" ht="11.25">
      <c r="B168" s="222"/>
      <c r="C168" s="223"/>
      <c r="D168" s="197" t="s">
        <v>164</v>
      </c>
      <c r="E168" s="224" t="s">
        <v>1</v>
      </c>
      <c r="F168" s="225" t="s">
        <v>166</v>
      </c>
      <c r="G168" s="223"/>
      <c r="H168" s="226">
        <v>34.53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164</v>
      </c>
      <c r="AU168" s="232" t="s">
        <v>85</v>
      </c>
      <c r="AV168" s="14" t="s">
        <v>149</v>
      </c>
      <c r="AW168" s="14" t="s">
        <v>32</v>
      </c>
      <c r="AX168" s="14" t="s">
        <v>8</v>
      </c>
      <c r="AY168" s="232" t="s">
        <v>142</v>
      </c>
    </row>
    <row r="169" spans="1:65" s="2" customFormat="1" ht="44.25" customHeight="1">
      <c r="A169" s="33"/>
      <c r="B169" s="34"/>
      <c r="C169" s="185" t="s">
        <v>207</v>
      </c>
      <c r="D169" s="185" t="s">
        <v>145</v>
      </c>
      <c r="E169" s="186" t="s">
        <v>208</v>
      </c>
      <c r="F169" s="187" t="s">
        <v>209</v>
      </c>
      <c r="G169" s="188" t="s">
        <v>162</v>
      </c>
      <c r="H169" s="189">
        <v>582.17999999999995</v>
      </c>
      <c r="I169" s="190"/>
      <c r="J169" s="189">
        <f>ROUND(I169*H169,0)</f>
        <v>0</v>
      </c>
      <c r="K169" s="187" t="s">
        <v>173</v>
      </c>
      <c r="L169" s="38"/>
      <c r="M169" s="191" t="s">
        <v>1</v>
      </c>
      <c r="N169" s="192" t="s">
        <v>41</v>
      </c>
      <c r="O169" s="70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5" t="s">
        <v>149</v>
      </c>
      <c r="AT169" s="195" t="s">
        <v>145</v>
      </c>
      <c r="AU169" s="195" t="s">
        <v>85</v>
      </c>
      <c r="AY169" s="16" t="s">
        <v>142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</v>
      </c>
      <c r="BK169" s="196">
        <f>ROUND(I169*H169,0)</f>
        <v>0</v>
      </c>
      <c r="BL169" s="16" t="s">
        <v>149</v>
      </c>
      <c r="BM169" s="195" t="s">
        <v>210</v>
      </c>
    </row>
    <row r="170" spans="1:65" s="2" customFormat="1" ht="29.25">
      <c r="A170" s="33"/>
      <c r="B170" s="34"/>
      <c r="C170" s="35"/>
      <c r="D170" s="197" t="s">
        <v>150</v>
      </c>
      <c r="E170" s="35"/>
      <c r="F170" s="198" t="s">
        <v>211</v>
      </c>
      <c r="G170" s="35"/>
      <c r="H170" s="35"/>
      <c r="I170" s="199"/>
      <c r="J170" s="35"/>
      <c r="K170" s="35"/>
      <c r="L170" s="38"/>
      <c r="M170" s="200"/>
      <c r="N170" s="20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85</v>
      </c>
    </row>
    <row r="171" spans="1:65" s="2" customFormat="1" ht="24.2" customHeight="1">
      <c r="A171" s="33"/>
      <c r="B171" s="34"/>
      <c r="C171" s="202" t="s">
        <v>177</v>
      </c>
      <c r="D171" s="202" t="s">
        <v>152</v>
      </c>
      <c r="E171" s="203" t="s">
        <v>212</v>
      </c>
      <c r="F171" s="204" t="s">
        <v>213</v>
      </c>
      <c r="G171" s="205" t="s">
        <v>162</v>
      </c>
      <c r="H171" s="206">
        <v>593.82000000000005</v>
      </c>
      <c r="I171" s="207"/>
      <c r="J171" s="206">
        <f>ROUND(I171*H171,0)</f>
        <v>0</v>
      </c>
      <c r="K171" s="204" t="s">
        <v>173</v>
      </c>
      <c r="L171" s="208"/>
      <c r="M171" s="209" t="s">
        <v>1</v>
      </c>
      <c r="N171" s="210" t="s">
        <v>41</v>
      </c>
      <c r="O171" s="70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5" t="s">
        <v>156</v>
      </c>
      <c r="AT171" s="195" t="s">
        <v>152</v>
      </c>
      <c r="AU171" s="195" t="s">
        <v>85</v>
      </c>
      <c r="AY171" s="16" t="s">
        <v>142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8</v>
      </c>
      <c r="BK171" s="196">
        <f>ROUND(I171*H171,0)</f>
        <v>0</v>
      </c>
      <c r="BL171" s="16" t="s">
        <v>149</v>
      </c>
      <c r="BM171" s="195" t="s">
        <v>214</v>
      </c>
    </row>
    <row r="172" spans="1:65" s="2" customFormat="1" ht="19.5">
      <c r="A172" s="33"/>
      <c r="B172" s="34"/>
      <c r="C172" s="35"/>
      <c r="D172" s="197" t="s">
        <v>150</v>
      </c>
      <c r="E172" s="35"/>
      <c r="F172" s="198" t="s">
        <v>213</v>
      </c>
      <c r="G172" s="35"/>
      <c r="H172" s="35"/>
      <c r="I172" s="199"/>
      <c r="J172" s="35"/>
      <c r="K172" s="35"/>
      <c r="L172" s="38"/>
      <c r="M172" s="200"/>
      <c r="N172" s="201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85</v>
      </c>
    </row>
    <row r="173" spans="1:65" s="13" customFormat="1" ht="11.25">
      <c r="B173" s="211"/>
      <c r="C173" s="212"/>
      <c r="D173" s="197" t="s">
        <v>164</v>
      </c>
      <c r="E173" s="213" t="s">
        <v>1</v>
      </c>
      <c r="F173" s="214" t="s">
        <v>215</v>
      </c>
      <c r="G173" s="212"/>
      <c r="H173" s="215">
        <v>593.82000000000005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164</v>
      </c>
      <c r="AU173" s="221" t="s">
        <v>85</v>
      </c>
      <c r="AV173" s="13" t="s">
        <v>85</v>
      </c>
      <c r="AW173" s="13" t="s">
        <v>32</v>
      </c>
      <c r="AX173" s="13" t="s">
        <v>76</v>
      </c>
      <c r="AY173" s="221" t="s">
        <v>142</v>
      </c>
    </row>
    <row r="174" spans="1:65" s="14" customFormat="1" ht="11.25">
      <c r="B174" s="222"/>
      <c r="C174" s="223"/>
      <c r="D174" s="197" t="s">
        <v>164</v>
      </c>
      <c r="E174" s="224" t="s">
        <v>1</v>
      </c>
      <c r="F174" s="225" t="s">
        <v>166</v>
      </c>
      <c r="G174" s="223"/>
      <c r="H174" s="226">
        <v>593.82000000000005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164</v>
      </c>
      <c r="AU174" s="232" t="s">
        <v>85</v>
      </c>
      <c r="AV174" s="14" t="s">
        <v>149</v>
      </c>
      <c r="AW174" s="14" t="s">
        <v>32</v>
      </c>
      <c r="AX174" s="14" t="s">
        <v>8</v>
      </c>
      <c r="AY174" s="232" t="s">
        <v>142</v>
      </c>
    </row>
    <row r="175" spans="1:65" s="2" customFormat="1" ht="37.9" customHeight="1">
      <c r="A175" s="33"/>
      <c r="B175" s="34"/>
      <c r="C175" s="185" t="s">
        <v>216</v>
      </c>
      <c r="D175" s="185" t="s">
        <v>145</v>
      </c>
      <c r="E175" s="186" t="s">
        <v>217</v>
      </c>
      <c r="F175" s="187" t="s">
        <v>218</v>
      </c>
      <c r="G175" s="188" t="s">
        <v>148</v>
      </c>
      <c r="H175" s="189">
        <v>398.6</v>
      </c>
      <c r="I175" s="190"/>
      <c r="J175" s="189">
        <f>ROUND(I175*H175,0)</f>
        <v>0</v>
      </c>
      <c r="K175" s="187" t="s">
        <v>173</v>
      </c>
      <c r="L175" s="38"/>
      <c r="M175" s="191" t="s">
        <v>1</v>
      </c>
      <c r="N175" s="192" t="s">
        <v>41</v>
      </c>
      <c r="O175" s="70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5" t="s">
        <v>149</v>
      </c>
      <c r="AT175" s="195" t="s">
        <v>145</v>
      </c>
      <c r="AU175" s="195" t="s">
        <v>85</v>
      </c>
      <c r="AY175" s="16" t="s">
        <v>142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</v>
      </c>
      <c r="BK175" s="196">
        <f>ROUND(I175*H175,0)</f>
        <v>0</v>
      </c>
      <c r="BL175" s="16" t="s">
        <v>149</v>
      </c>
      <c r="BM175" s="195" t="s">
        <v>219</v>
      </c>
    </row>
    <row r="176" spans="1:65" s="2" customFormat="1" ht="39">
      <c r="A176" s="33"/>
      <c r="B176" s="34"/>
      <c r="C176" s="35"/>
      <c r="D176" s="197" t="s">
        <v>150</v>
      </c>
      <c r="E176" s="35"/>
      <c r="F176" s="198" t="s">
        <v>220</v>
      </c>
      <c r="G176" s="35"/>
      <c r="H176" s="35"/>
      <c r="I176" s="199"/>
      <c r="J176" s="35"/>
      <c r="K176" s="35"/>
      <c r="L176" s="38"/>
      <c r="M176" s="200"/>
      <c r="N176" s="201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85</v>
      </c>
    </row>
    <row r="177" spans="1:65" s="13" customFormat="1" ht="11.25">
      <c r="B177" s="211"/>
      <c r="C177" s="212"/>
      <c r="D177" s="197" t="s">
        <v>164</v>
      </c>
      <c r="E177" s="213" t="s">
        <v>1</v>
      </c>
      <c r="F177" s="214" t="s">
        <v>221</v>
      </c>
      <c r="G177" s="212"/>
      <c r="H177" s="215">
        <v>398.6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164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142</v>
      </c>
    </row>
    <row r="178" spans="1:65" s="14" customFormat="1" ht="11.25">
      <c r="B178" s="222"/>
      <c r="C178" s="223"/>
      <c r="D178" s="197" t="s">
        <v>164</v>
      </c>
      <c r="E178" s="224" t="s">
        <v>1</v>
      </c>
      <c r="F178" s="225" t="s">
        <v>166</v>
      </c>
      <c r="G178" s="223"/>
      <c r="H178" s="226">
        <v>398.6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164</v>
      </c>
      <c r="AU178" s="232" t="s">
        <v>85</v>
      </c>
      <c r="AV178" s="14" t="s">
        <v>149</v>
      </c>
      <c r="AW178" s="14" t="s">
        <v>32</v>
      </c>
      <c r="AX178" s="14" t="s">
        <v>8</v>
      </c>
      <c r="AY178" s="232" t="s">
        <v>142</v>
      </c>
    </row>
    <row r="179" spans="1:65" s="2" customFormat="1" ht="24.2" customHeight="1">
      <c r="A179" s="33"/>
      <c r="B179" s="34"/>
      <c r="C179" s="202" t="s">
        <v>182</v>
      </c>
      <c r="D179" s="202" t="s">
        <v>152</v>
      </c>
      <c r="E179" s="203" t="s">
        <v>222</v>
      </c>
      <c r="F179" s="204" t="s">
        <v>223</v>
      </c>
      <c r="G179" s="205" t="s">
        <v>162</v>
      </c>
      <c r="H179" s="206">
        <v>65.77</v>
      </c>
      <c r="I179" s="207"/>
      <c r="J179" s="206">
        <f>ROUND(I179*H179,0)</f>
        <v>0</v>
      </c>
      <c r="K179" s="204" t="s">
        <v>173</v>
      </c>
      <c r="L179" s="208"/>
      <c r="M179" s="209" t="s">
        <v>1</v>
      </c>
      <c r="N179" s="210" t="s">
        <v>41</v>
      </c>
      <c r="O179" s="70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5" t="s">
        <v>156</v>
      </c>
      <c r="AT179" s="195" t="s">
        <v>152</v>
      </c>
      <c r="AU179" s="195" t="s">
        <v>85</v>
      </c>
      <c r="AY179" s="16" t="s">
        <v>142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8</v>
      </c>
      <c r="BK179" s="196">
        <f>ROUND(I179*H179,0)</f>
        <v>0</v>
      </c>
      <c r="BL179" s="16" t="s">
        <v>149</v>
      </c>
      <c r="BM179" s="195" t="s">
        <v>224</v>
      </c>
    </row>
    <row r="180" spans="1:65" s="2" customFormat="1" ht="19.5">
      <c r="A180" s="33"/>
      <c r="B180" s="34"/>
      <c r="C180" s="35"/>
      <c r="D180" s="197" t="s">
        <v>150</v>
      </c>
      <c r="E180" s="35"/>
      <c r="F180" s="198" t="s">
        <v>223</v>
      </c>
      <c r="G180" s="35"/>
      <c r="H180" s="35"/>
      <c r="I180" s="199"/>
      <c r="J180" s="35"/>
      <c r="K180" s="35"/>
      <c r="L180" s="38"/>
      <c r="M180" s="200"/>
      <c r="N180" s="201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85</v>
      </c>
    </row>
    <row r="181" spans="1:65" s="2" customFormat="1" ht="37.9" customHeight="1">
      <c r="A181" s="33"/>
      <c r="B181" s="34"/>
      <c r="C181" s="185" t="s">
        <v>9</v>
      </c>
      <c r="D181" s="185" t="s">
        <v>145</v>
      </c>
      <c r="E181" s="186" t="s">
        <v>217</v>
      </c>
      <c r="F181" s="187" t="s">
        <v>218</v>
      </c>
      <c r="G181" s="188" t="s">
        <v>148</v>
      </c>
      <c r="H181" s="189">
        <v>58.07</v>
      </c>
      <c r="I181" s="190"/>
      <c r="J181" s="189">
        <f>ROUND(I181*H181,0)</f>
        <v>0</v>
      </c>
      <c r="K181" s="187" t="s">
        <v>173</v>
      </c>
      <c r="L181" s="38"/>
      <c r="M181" s="191" t="s">
        <v>1</v>
      </c>
      <c r="N181" s="192" t="s">
        <v>41</v>
      </c>
      <c r="O181" s="70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5" t="s">
        <v>149</v>
      </c>
      <c r="AT181" s="195" t="s">
        <v>145</v>
      </c>
      <c r="AU181" s="195" t="s">
        <v>85</v>
      </c>
      <c r="AY181" s="16" t="s">
        <v>142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8</v>
      </c>
      <c r="BK181" s="196">
        <f>ROUND(I181*H181,0)</f>
        <v>0</v>
      </c>
      <c r="BL181" s="16" t="s">
        <v>149</v>
      </c>
      <c r="BM181" s="195" t="s">
        <v>225</v>
      </c>
    </row>
    <row r="182" spans="1:65" s="2" customFormat="1" ht="39">
      <c r="A182" s="33"/>
      <c r="B182" s="34"/>
      <c r="C182" s="35"/>
      <c r="D182" s="197" t="s">
        <v>150</v>
      </c>
      <c r="E182" s="35"/>
      <c r="F182" s="198" t="s">
        <v>220</v>
      </c>
      <c r="G182" s="35"/>
      <c r="H182" s="35"/>
      <c r="I182" s="199"/>
      <c r="J182" s="35"/>
      <c r="K182" s="35"/>
      <c r="L182" s="38"/>
      <c r="M182" s="200"/>
      <c r="N182" s="201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85</v>
      </c>
    </row>
    <row r="183" spans="1:65" s="13" customFormat="1" ht="11.25">
      <c r="B183" s="211"/>
      <c r="C183" s="212"/>
      <c r="D183" s="197" t="s">
        <v>164</v>
      </c>
      <c r="E183" s="213" t="s">
        <v>1</v>
      </c>
      <c r="F183" s="214" t="s">
        <v>226</v>
      </c>
      <c r="G183" s="212"/>
      <c r="H183" s="215">
        <v>58.07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85</v>
      </c>
      <c r="AV183" s="13" t="s">
        <v>85</v>
      </c>
      <c r="AW183" s="13" t="s">
        <v>32</v>
      </c>
      <c r="AX183" s="13" t="s">
        <v>76</v>
      </c>
      <c r="AY183" s="221" t="s">
        <v>142</v>
      </c>
    </row>
    <row r="184" spans="1:65" s="14" customFormat="1" ht="11.25">
      <c r="B184" s="222"/>
      <c r="C184" s="223"/>
      <c r="D184" s="197" t="s">
        <v>164</v>
      </c>
      <c r="E184" s="224" t="s">
        <v>1</v>
      </c>
      <c r="F184" s="225" t="s">
        <v>166</v>
      </c>
      <c r="G184" s="223"/>
      <c r="H184" s="226">
        <v>58.07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164</v>
      </c>
      <c r="AU184" s="232" t="s">
        <v>85</v>
      </c>
      <c r="AV184" s="14" t="s">
        <v>149</v>
      </c>
      <c r="AW184" s="14" t="s">
        <v>32</v>
      </c>
      <c r="AX184" s="14" t="s">
        <v>8</v>
      </c>
      <c r="AY184" s="232" t="s">
        <v>142</v>
      </c>
    </row>
    <row r="185" spans="1:65" s="2" customFormat="1" ht="24.2" customHeight="1">
      <c r="A185" s="33"/>
      <c r="B185" s="34"/>
      <c r="C185" s="202" t="s">
        <v>186</v>
      </c>
      <c r="D185" s="202" t="s">
        <v>152</v>
      </c>
      <c r="E185" s="203" t="s">
        <v>227</v>
      </c>
      <c r="F185" s="204" t="s">
        <v>228</v>
      </c>
      <c r="G185" s="205" t="s">
        <v>162</v>
      </c>
      <c r="H185" s="206">
        <v>9.58</v>
      </c>
      <c r="I185" s="207"/>
      <c r="J185" s="206">
        <f>ROUND(I185*H185,0)</f>
        <v>0</v>
      </c>
      <c r="K185" s="204" t="s">
        <v>173</v>
      </c>
      <c r="L185" s="208"/>
      <c r="M185" s="209" t="s">
        <v>1</v>
      </c>
      <c r="N185" s="210" t="s">
        <v>41</v>
      </c>
      <c r="O185" s="70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5" t="s">
        <v>156</v>
      </c>
      <c r="AT185" s="195" t="s">
        <v>152</v>
      </c>
      <c r="AU185" s="195" t="s">
        <v>85</v>
      </c>
      <c r="AY185" s="16" t="s">
        <v>142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</v>
      </c>
      <c r="BK185" s="196">
        <f>ROUND(I185*H185,0)</f>
        <v>0</v>
      </c>
      <c r="BL185" s="16" t="s">
        <v>149</v>
      </c>
      <c r="BM185" s="195" t="s">
        <v>229</v>
      </c>
    </row>
    <row r="186" spans="1:65" s="2" customFormat="1" ht="19.5">
      <c r="A186" s="33"/>
      <c r="B186" s="34"/>
      <c r="C186" s="35"/>
      <c r="D186" s="197" t="s">
        <v>150</v>
      </c>
      <c r="E186" s="35"/>
      <c r="F186" s="198" t="s">
        <v>228</v>
      </c>
      <c r="G186" s="35"/>
      <c r="H186" s="35"/>
      <c r="I186" s="199"/>
      <c r="J186" s="35"/>
      <c r="K186" s="35"/>
      <c r="L186" s="38"/>
      <c r="M186" s="200"/>
      <c r="N186" s="201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85</v>
      </c>
    </row>
    <row r="187" spans="1:65" s="13" customFormat="1" ht="11.25">
      <c r="B187" s="211"/>
      <c r="C187" s="212"/>
      <c r="D187" s="197" t="s">
        <v>164</v>
      </c>
      <c r="E187" s="213" t="s">
        <v>1</v>
      </c>
      <c r="F187" s="214" t="s">
        <v>230</v>
      </c>
      <c r="G187" s="212"/>
      <c r="H187" s="215">
        <v>9.58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164</v>
      </c>
      <c r="AU187" s="221" t="s">
        <v>85</v>
      </c>
      <c r="AV187" s="13" t="s">
        <v>85</v>
      </c>
      <c r="AW187" s="13" t="s">
        <v>32</v>
      </c>
      <c r="AX187" s="13" t="s">
        <v>76</v>
      </c>
      <c r="AY187" s="221" t="s">
        <v>142</v>
      </c>
    </row>
    <row r="188" spans="1:65" s="14" customFormat="1" ht="11.25">
      <c r="B188" s="222"/>
      <c r="C188" s="223"/>
      <c r="D188" s="197" t="s">
        <v>164</v>
      </c>
      <c r="E188" s="224" t="s">
        <v>1</v>
      </c>
      <c r="F188" s="225" t="s">
        <v>166</v>
      </c>
      <c r="G188" s="223"/>
      <c r="H188" s="226">
        <v>9.58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164</v>
      </c>
      <c r="AU188" s="232" t="s">
        <v>85</v>
      </c>
      <c r="AV188" s="14" t="s">
        <v>149</v>
      </c>
      <c r="AW188" s="14" t="s">
        <v>32</v>
      </c>
      <c r="AX188" s="14" t="s">
        <v>8</v>
      </c>
      <c r="AY188" s="232" t="s">
        <v>142</v>
      </c>
    </row>
    <row r="189" spans="1:65" s="2" customFormat="1" ht="24.2" customHeight="1">
      <c r="A189" s="33"/>
      <c r="B189" s="34"/>
      <c r="C189" s="185" t="s">
        <v>231</v>
      </c>
      <c r="D189" s="185" t="s">
        <v>145</v>
      </c>
      <c r="E189" s="186" t="s">
        <v>232</v>
      </c>
      <c r="F189" s="187" t="s">
        <v>233</v>
      </c>
      <c r="G189" s="188" t="s">
        <v>148</v>
      </c>
      <c r="H189" s="189">
        <v>35.4</v>
      </c>
      <c r="I189" s="190"/>
      <c r="J189" s="189">
        <f>ROUND(I189*H189,0)</f>
        <v>0</v>
      </c>
      <c r="K189" s="187" t="s">
        <v>173</v>
      </c>
      <c r="L189" s="38"/>
      <c r="M189" s="191" t="s">
        <v>1</v>
      </c>
      <c r="N189" s="192" t="s">
        <v>41</v>
      </c>
      <c r="O189" s="70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5" t="s">
        <v>149</v>
      </c>
      <c r="AT189" s="195" t="s">
        <v>145</v>
      </c>
      <c r="AU189" s="195" t="s">
        <v>85</v>
      </c>
      <c r="AY189" s="16" t="s">
        <v>142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8</v>
      </c>
      <c r="BK189" s="196">
        <f>ROUND(I189*H189,0)</f>
        <v>0</v>
      </c>
      <c r="BL189" s="16" t="s">
        <v>149</v>
      </c>
      <c r="BM189" s="195" t="s">
        <v>234</v>
      </c>
    </row>
    <row r="190" spans="1:65" s="2" customFormat="1" ht="19.5">
      <c r="A190" s="33"/>
      <c r="B190" s="34"/>
      <c r="C190" s="35"/>
      <c r="D190" s="197" t="s">
        <v>150</v>
      </c>
      <c r="E190" s="35"/>
      <c r="F190" s="198" t="s">
        <v>235</v>
      </c>
      <c r="G190" s="35"/>
      <c r="H190" s="35"/>
      <c r="I190" s="199"/>
      <c r="J190" s="35"/>
      <c r="K190" s="35"/>
      <c r="L190" s="38"/>
      <c r="M190" s="200"/>
      <c r="N190" s="201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85</v>
      </c>
    </row>
    <row r="191" spans="1:65" s="2" customFormat="1" ht="24.2" customHeight="1">
      <c r="A191" s="33"/>
      <c r="B191" s="34"/>
      <c r="C191" s="202" t="s">
        <v>191</v>
      </c>
      <c r="D191" s="202" t="s">
        <v>152</v>
      </c>
      <c r="E191" s="203" t="s">
        <v>236</v>
      </c>
      <c r="F191" s="204" t="s">
        <v>237</v>
      </c>
      <c r="G191" s="205" t="s">
        <v>148</v>
      </c>
      <c r="H191" s="206">
        <v>37.17</v>
      </c>
      <c r="I191" s="207"/>
      <c r="J191" s="206">
        <f>ROUND(I191*H191,0)</f>
        <v>0</v>
      </c>
      <c r="K191" s="204" t="s">
        <v>173</v>
      </c>
      <c r="L191" s="208"/>
      <c r="M191" s="209" t="s">
        <v>1</v>
      </c>
      <c r="N191" s="210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156</v>
      </c>
      <c r="AT191" s="195" t="s">
        <v>152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149</v>
      </c>
      <c r="BM191" s="195" t="s">
        <v>238</v>
      </c>
    </row>
    <row r="192" spans="1:65" s="2" customFormat="1" ht="11.25">
      <c r="A192" s="33"/>
      <c r="B192" s="34"/>
      <c r="C192" s="35"/>
      <c r="D192" s="197" t="s">
        <v>150</v>
      </c>
      <c r="E192" s="35"/>
      <c r="F192" s="198" t="s">
        <v>237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65" s="13" customFormat="1" ht="11.25">
      <c r="B193" s="211"/>
      <c r="C193" s="212"/>
      <c r="D193" s="197" t="s">
        <v>164</v>
      </c>
      <c r="E193" s="213" t="s">
        <v>1</v>
      </c>
      <c r="F193" s="214" t="s">
        <v>239</v>
      </c>
      <c r="G193" s="212"/>
      <c r="H193" s="215">
        <v>37.17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164</v>
      </c>
      <c r="AU193" s="221" t="s">
        <v>85</v>
      </c>
      <c r="AV193" s="13" t="s">
        <v>85</v>
      </c>
      <c r="AW193" s="13" t="s">
        <v>32</v>
      </c>
      <c r="AX193" s="13" t="s">
        <v>76</v>
      </c>
      <c r="AY193" s="221" t="s">
        <v>142</v>
      </c>
    </row>
    <row r="194" spans="1:65" s="14" customFormat="1" ht="11.25">
      <c r="B194" s="222"/>
      <c r="C194" s="223"/>
      <c r="D194" s="197" t="s">
        <v>164</v>
      </c>
      <c r="E194" s="224" t="s">
        <v>1</v>
      </c>
      <c r="F194" s="225" t="s">
        <v>166</v>
      </c>
      <c r="G194" s="223"/>
      <c r="H194" s="226">
        <v>37.17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164</v>
      </c>
      <c r="AU194" s="232" t="s">
        <v>85</v>
      </c>
      <c r="AV194" s="14" t="s">
        <v>149</v>
      </c>
      <c r="AW194" s="14" t="s">
        <v>32</v>
      </c>
      <c r="AX194" s="14" t="s">
        <v>8</v>
      </c>
      <c r="AY194" s="232" t="s">
        <v>142</v>
      </c>
    </row>
    <row r="195" spans="1:65" s="2" customFormat="1" ht="16.5" customHeight="1">
      <c r="A195" s="33"/>
      <c r="B195" s="34"/>
      <c r="C195" s="185" t="s">
        <v>240</v>
      </c>
      <c r="D195" s="185" t="s">
        <v>145</v>
      </c>
      <c r="E195" s="186" t="s">
        <v>241</v>
      </c>
      <c r="F195" s="187" t="s">
        <v>242</v>
      </c>
      <c r="G195" s="188" t="s">
        <v>148</v>
      </c>
      <c r="H195" s="189">
        <v>1563.39</v>
      </c>
      <c r="I195" s="190"/>
      <c r="J195" s="189">
        <f>ROUND(I195*H195,0)</f>
        <v>0</v>
      </c>
      <c r="K195" s="187" t="s">
        <v>173</v>
      </c>
      <c r="L195" s="38"/>
      <c r="M195" s="191" t="s">
        <v>1</v>
      </c>
      <c r="N195" s="192" t="s">
        <v>41</v>
      </c>
      <c r="O195" s="70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5" t="s">
        <v>149</v>
      </c>
      <c r="AT195" s="195" t="s">
        <v>145</v>
      </c>
      <c r="AU195" s="195" t="s">
        <v>85</v>
      </c>
      <c r="AY195" s="16" t="s">
        <v>142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8</v>
      </c>
      <c r="BK195" s="196">
        <f>ROUND(I195*H195,0)</f>
        <v>0</v>
      </c>
      <c r="BL195" s="16" t="s">
        <v>149</v>
      </c>
      <c r="BM195" s="195" t="s">
        <v>243</v>
      </c>
    </row>
    <row r="196" spans="1:65" s="2" customFormat="1" ht="19.5">
      <c r="A196" s="33"/>
      <c r="B196" s="34"/>
      <c r="C196" s="35"/>
      <c r="D196" s="197" t="s">
        <v>150</v>
      </c>
      <c r="E196" s="35"/>
      <c r="F196" s="198" t="s">
        <v>244</v>
      </c>
      <c r="G196" s="35"/>
      <c r="H196" s="35"/>
      <c r="I196" s="199"/>
      <c r="J196" s="35"/>
      <c r="K196" s="35"/>
      <c r="L196" s="38"/>
      <c r="M196" s="200"/>
      <c r="N196" s="201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85</v>
      </c>
    </row>
    <row r="197" spans="1:65" s="13" customFormat="1" ht="22.5">
      <c r="B197" s="211"/>
      <c r="C197" s="212"/>
      <c r="D197" s="197" t="s">
        <v>164</v>
      </c>
      <c r="E197" s="213" t="s">
        <v>1</v>
      </c>
      <c r="F197" s="214" t="s">
        <v>245</v>
      </c>
      <c r="G197" s="212"/>
      <c r="H197" s="215">
        <v>1563.39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164</v>
      </c>
      <c r="AU197" s="221" t="s">
        <v>85</v>
      </c>
      <c r="AV197" s="13" t="s">
        <v>85</v>
      </c>
      <c r="AW197" s="13" t="s">
        <v>32</v>
      </c>
      <c r="AX197" s="13" t="s">
        <v>76</v>
      </c>
      <c r="AY197" s="221" t="s">
        <v>142</v>
      </c>
    </row>
    <row r="198" spans="1:65" s="14" customFormat="1" ht="11.25">
      <c r="B198" s="222"/>
      <c r="C198" s="223"/>
      <c r="D198" s="197" t="s">
        <v>164</v>
      </c>
      <c r="E198" s="224" t="s">
        <v>1</v>
      </c>
      <c r="F198" s="225" t="s">
        <v>166</v>
      </c>
      <c r="G198" s="223"/>
      <c r="H198" s="226">
        <v>1563.39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164</v>
      </c>
      <c r="AU198" s="232" t="s">
        <v>85</v>
      </c>
      <c r="AV198" s="14" t="s">
        <v>149</v>
      </c>
      <c r="AW198" s="14" t="s">
        <v>32</v>
      </c>
      <c r="AX198" s="14" t="s">
        <v>8</v>
      </c>
      <c r="AY198" s="232" t="s">
        <v>142</v>
      </c>
    </row>
    <row r="199" spans="1:65" s="2" customFormat="1" ht="24.2" customHeight="1">
      <c r="A199" s="33"/>
      <c r="B199" s="34"/>
      <c r="C199" s="202" t="s">
        <v>196</v>
      </c>
      <c r="D199" s="202" t="s">
        <v>152</v>
      </c>
      <c r="E199" s="203" t="s">
        <v>246</v>
      </c>
      <c r="F199" s="204" t="s">
        <v>247</v>
      </c>
      <c r="G199" s="205" t="s">
        <v>148</v>
      </c>
      <c r="H199" s="206">
        <v>628.51</v>
      </c>
      <c r="I199" s="207"/>
      <c r="J199" s="206">
        <f>ROUND(I199*H199,0)</f>
        <v>0</v>
      </c>
      <c r="K199" s="204" t="s">
        <v>173</v>
      </c>
      <c r="L199" s="208"/>
      <c r="M199" s="209" t="s">
        <v>1</v>
      </c>
      <c r="N199" s="210" t="s">
        <v>41</v>
      </c>
      <c r="O199" s="70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5" t="s">
        <v>156</v>
      </c>
      <c r="AT199" s="195" t="s">
        <v>152</v>
      </c>
      <c r="AU199" s="195" t="s">
        <v>85</v>
      </c>
      <c r="AY199" s="16" t="s">
        <v>142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8</v>
      </c>
      <c r="BK199" s="196">
        <f>ROUND(I199*H199,0)</f>
        <v>0</v>
      </c>
      <c r="BL199" s="16" t="s">
        <v>149</v>
      </c>
      <c r="BM199" s="195" t="s">
        <v>248</v>
      </c>
    </row>
    <row r="200" spans="1:65" s="2" customFormat="1" ht="11.25">
      <c r="A200" s="33"/>
      <c r="B200" s="34"/>
      <c r="C200" s="35"/>
      <c r="D200" s="197" t="s">
        <v>150</v>
      </c>
      <c r="E200" s="35"/>
      <c r="F200" s="198" t="s">
        <v>247</v>
      </c>
      <c r="G200" s="35"/>
      <c r="H200" s="35"/>
      <c r="I200" s="199"/>
      <c r="J200" s="35"/>
      <c r="K200" s="35"/>
      <c r="L200" s="38"/>
      <c r="M200" s="200"/>
      <c r="N200" s="201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85</v>
      </c>
    </row>
    <row r="201" spans="1:65" s="13" customFormat="1" ht="22.5">
      <c r="B201" s="211"/>
      <c r="C201" s="212"/>
      <c r="D201" s="197" t="s">
        <v>164</v>
      </c>
      <c r="E201" s="213" t="s">
        <v>1</v>
      </c>
      <c r="F201" s="214" t="s">
        <v>249</v>
      </c>
      <c r="G201" s="212"/>
      <c r="H201" s="215">
        <v>628.51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164</v>
      </c>
      <c r="AU201" s="221" t="s">
        <v>85</v>
      </c>
      <c r="AV201" s="13" t="s">
        <v>85</v>
      </c>
      <c r="AW201" s="13" t="s">
        <v>32</v>
      </c>
      <c r="AX201" s="13" t="s">
        <v>76</v>
      </c>
      <c r="AY201" s="221" t="s">
        <v>142</v>
      </c>
    </row>
    <row r="202" spans="1:65" s="14" customFormat="1" ht="11.25">
      <c r="B202" s="222"/>
      <c r="C202" s="223"/>
      <c r="D202" s="197" t="s">
        <v>164</v>
      </c>
      <c r="E202" s="224" t="s">
        <v>1</v>
      </c>
      <c r="F202" s="225" t="s">
        <v>166</v>
      </c>
      <c r="G202" s="223"/>
      <c r="H202" s="226">
        <v>628.51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164</v>
      </c>
      <c r="AU202" s="232" t="s">
        <v>85</v>
      </c>
      <c r="AV202" s="14" t="s">
        <v>149</v>
      </c>
      <c r="AW202" s="14" t="s">
        <v>32</v>
      </c>
      <c r="AX202" s="14" t="s">
        <v>8</v>
      </c>
      <c r="AY202" s="232" t="s">
        <v>142</v>
      </c>
    </row>
    <row r="203" spans="1:65" s="2" customFormat="1" ht="24.2" customHeight="1">
      <c r="A203" s="33"/>
      <c r="B203" s="34"/>
      <c r="C203" s="202" t="s">
        <v>7</v>
      </c>
      <c r="D203" s="202" t="s">
        <v>152</v>
      </c>
      <c r="E203" s="203" t="s">
        <v>250</v>
      </c>
      <c r="F203" s="204" t="s">
        <v>251</v>
      </c>
      <c r="G203" s="205" t="s">
        <v>148</v>
      </c>
      <c r="H203" s="206">
        <v>37.17</v>
      </c>
      <c r="I203" s="207"/>
      <c r="J203" s="206">
        <f>ROUND(I203*H203,0)</f>
        <v>0</v>
      </c>
      <c r="K203" s="204" t="s">
        <v>173</v>
      </c>
      <c r="L203" s="208"/>
      <c r="M203" s="209" t="s">
        <v>1</v>
      </c>
      <c r="N203" s="210" t="s">
        <v>41</v>
      </c>
      <c r="O203" s="70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5" t="s">
        <v>156</v>
      </c>
      <c r="AT203" s="195" t="s">
        <v>152</v>
      </c>
      <c r="AU203" s="195" t="s">
        <v>85</v>
      </c>
      <c r="AY203" s="16" t="s">
        <v>142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8</v>
      </c>
      <c r="BK203" s="196">
        <f>ROUND(I203*H203,0)</f>
        <v>0</v>
      </c>
      <c r="BL203" s="16" t="s">
        <v>149</v>
      </c>
      <c r="BM203" s="195" t="s">
        <v>252</v>
      </c>
    </row>
    <row r="204" spans="1:65" s="2" customFormat="1" ht="19.5">
      <c r="A204" s="33"/>
      <c r="B204" s="34"/>
      <c r="C204" s="35"/>
      <c r="D204" s="197" t="s">
        <v>150</v>
      </c>
      <c r="E204" s="35"/>
      <c r="F204" s="198" t="s">
        <v>251</v>
      </c>
      <c r="G204" s="35"/>
      <c r="H204" s="35"/>
      <c r="I204" s="199"/>
      <c r="J204" s="35"/>
      <c r="K204" s="35"/>
      <c r="L204" s="38"/>
      <c r="M204" s="200"/>
      <c r="N204" s="20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85</v>
      </c>
    </row>
    <row r="205" spans="1:65" s="13" customFormat="1" ht="11.25">
      <c r="B205" s="211"/>
      <c r="C205" s="212"/>
      <c r="D205" s="197" t="s">
        <v>164</v>
      </c>
      <c r="E205" s="213" t="s">
        <v>1</v>
      </c>
      <c r="F205" s="214" t="s">
        <v>253</v>
      </c>
      <c r="G205" s="212"/>
      <c r="H205" s="215">
        <v>37.17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164</v>
      </c>
      <c r="AU205" s="221" t="s">
        <v>85</v>
      </c>
      <c r="AV205" s="13" t="s">
        <v>85</v>
      </c>
      <c r="AW205" s="13" t="s">
        <v>32</v>
      </c>
      <c r="AX205" s="13" t="s">
        <v>76</v>
      </c>
      <c r="AY205" s="221" t="s">
        <v>142</v>
      </c>
    </row>
    <row r="206" spans="1:65" s="14" customFormat="1" ht="11.25">
      <c r="B206" s="222"/>
      <c r="C206" s="223"/>
      <c r="D206" s="197" t="s">
        <v>164</v>
      </c>
      <c r="E206" s="224" t="s">
        <v>1</v>
      </c>
      <c r="F206" s="225" t="s">
        <v>166</v>
      </c>
      <c r="G206" s="223"/>
      <c r="H206" s="226">
        <v>37.17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164</v>
      </c>
      <c r="AU206" s="232" t="s">
        <v>85</v>
      </c>
      <c r="AV206" s="14" t="s">
        <v>149</v>
      </c>
      <c r="AW206" s="14" t="s">
        <v>32</v>
      </c>
      <c r="AX206" s="14" t="s">
        <v>8</v>
      </c>
      <c r="AY206" s="232" t="s">
        <v>142</v>
      </c>
    </row>
    <row r="207" spans="1:65" s="2" customFormat="1" ht="24.2" customHeight="1">
      <c r="A207" s="33"/>
      <c r="B207" s="34"/>
      <c r="C207" s="202" t="s">
        <v>201</v>
      </c>
      <c r="D207" s="202" t="s">
        <v>152</v>
      </c>
      <c r="E207" s="203" t="s">
        <v>254</v>
      </c>
      <c r="F207" s="204" t="s">
        <v>255</v>
      </c>
      <c r="G207" s="205" t="s">
        <v>148</v>
      </c>
      <c r="H207" s="206">
        <v>599.39</v>
      </c>
      <c r="I207" s="207"/>
      <c r="J207" s="206">
        <f>ROUND(I207*H207,0)</f>
        <v>0</v>
      </c>
      <c r="K207" s="204" t="s">
        <v>173</v>
      </c>
      <c r="L207" s="208"/>
      <c r="M207" s="209" t="s">
        <v>1</v>
      </c>
      <c r="N207" s="210" t="s">
        <v>41</v>
      </c>
      <c r="O207" s="70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5" t="s">
        <v>156</v>
      </c>
      <c r="AT207" s="195" t="s">
        <v>152</v>
      </c>
      <c r="AU207" s="195" t="s">
        <v>85</v>
      </c>
      <c r="AY207" s="16" t="s">
        <v>142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8</v>
      </c>
      <c r="BK207" s="196">
        <f>ROUND(I207*H207,0)</f>
        <v>0</v>
      </c>
      <c r="BL207" s="16" t="s">
        <v>149</v>
      </c>
      <c r="BM207" s="195" t="s">
        <v>256</v>
      </c>
    </row>
    <row r="208" spans="1:65" s="2" customFormat="1" ht="11.25">
      <c r="A208" s="33"/>
      <c r="B208" s="34"/>
      <c r="C208" s="35"/>
      <c r="D208" s="197" t="s">
        <v>150</v>
      </c>
      <c r="E208" s="35"/>
      <c r="F208" s="198" t="s">
        <v>255</v>
      </c>
      <c r="G208" s="35"/>
      <c r="H208" s="35"/>
      <c r="I208" s="199"/>
      <c r="J208" s="35"/>
      <c r="K208" s="35"/>
      <c r="L208" s="38"/>
      <c r="M208" s="200"/>
      <c r="N208" s="20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85</v>
      </c>
    </row>
    <row r="209" spans="1:65" s="13" customFormat="1" ht="22.5">
      <c r="B209" s="211"/>
      <c r="C209" s="212"/>
      <c r="D209" s="197" t="s">
        <v>164</v>
      </c>
      <c r="E209" s="213" t="s">
        <v>1</v>
      </c>
      <c r="F209" s="214" t="s">
        <v>257</v>
      </c>
      <c r="G209" s="212"/>
      <c r="H209" s="215">
        <v>599.39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164</v>
      </c>
      <c r="AU209" s="221" t="s">
        <v>85</v>
      </c>
      <c r="AV209" s="13" t="s">
        <v>85</v>
      </c>
      <c r="AW209" s="13" t="s">
        <v>32</v>
      </c>
      <c r="AX209" s="13" t="s">
        <v>76</v>
      </c>
      <c r="AY209" s="221" t="s">
        <v>142</v>
      </c>
    </row>
    <row r="210" spans="1:65" s="14" customFormat="1" ht="11.25">
      <c r="B210" s="222"/>
      <c r="C210" s="223"/>
      <c r="D210" s="197" t="s">
        <v>164</v>
      </c>
      <c r="E210" s="224" t="s">
        <v>1</v>
      </c>
      <c r="F210" s="225" t="s">
        <v>166</v>
      </c>
      <c r="G210" s="223"/>
      <c r="H210" s="226">
        <v>599.39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164</v>
      </c>
      <c r="AU210" s="232" t="s">
        <v>85</v>
      </c>
      <c r="AV210" s="14" t="s">
        <v>149</v>
      </c>
      <c r="AW210" s="14" t="s">
        <v>32</v>
      </c>
      <c r="AX210" s="14" t="s">
        <v>8</v>
      </c>
      <c r="AY210" s="232" t="s">
        <v>142</v>
      </c>
    </row>
    <row r="211" spans="1:65" s="2" customFormat="1" ht="24.2" customHeight="1">
      <c r="A211" s="33"/>
      <c r="B211" s="34"/>
      <c r="C211" s="202" t="s">
        <v>258</v>
      </c>
      <c r="D211" s="202" t="s">
        <v>152</v>
      </c>
      <c r="E211" s="203" t="s">
        <v>259</v>
      </c>
      <c r="F211" s="204" t="s">
        <v>260</v>
      </c>
      <c r="G211" s="205" t="s">
        <v>148</v>
      </c>
      <c r="H211" s="206">
        <v>238.38</v>
      </c>
      <c r="I211" s="207"/>
      <c r="J211" s="206">
        <f>ROUND(I211*H211,0)</f>
        <v>0</v>
      </c>
      <c r="K211" s="204" t="s">
        <v>173</v>
      </c>
      <c r="L211" s="208"/>
      <c r="M211" s="209" t="s">
        <v>1</v>
      </c>
      <c r="N211" s="210" t="s">
        <v>41</v>
      </c>
      <c r="O211" s="70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5" t="s">
        <v>156</v>
      </c>
      <c r="AT211" s="195" t="s">
        <v>152</v>
      </c>
      <c r="AU211" s="195" t="s">
        <v>85</v>
      </c>
      <c r="AY211" s="16" t="s">
        <v>142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</v>
      </c>
      <c r="BK211" s="196">
        <f>ROUND(I211*H211,0)</f>
        <v>0</v>
      </c>
      <c r="BL211" s="16" t="s">
        <v>149</v>
      </c>
      <c r="BM211" s="195" t="s">
        <v>261</v>
      </c>
    </row>
    <row r="212" spans="1:65" s="2" customFormat="1" ht="19.5">
      <c r="A212" s="33"/>
      <c r="B212" s="34"/>
      <c r="C212" s="35"/>
      <c r="D212" s="197" t="s">
        <v>150</v>
      </c>
      <c r="E212" s="35"/>
      <c r="F212" s="198" t="s">
        <v>260</v>
      </c>
      <c r="G212" s="35"/>
      <c r="H212" s="35"/>
      <c r="I212" s="199"/>
      <c r="J212" s="35"/>
      <c r="K212" s="35"/>
      <c r="L212" s="38"/>
      <c r="M212" s="200"/>
      <c r="N212" s="20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13" customFormat="1" ht="22.5">
      <c r="B213" s="211"/>
      <c r="C213" s="212"/>
      <c r="D213" s="197" t="s">
        <v>164</v>
      </c>
      <c r="E213" s="213" t="s">
        <v>1</v>
      </c>
      <c r="F213" s="214" t="s">
        <v>262</v>
      </c>
      <c r="G213" s="212"/>
      <c r="H213" s="215">
        <v>238.38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164</v>
      </c>
      <c r="AU213" s="221" t="s">
        <v>85</v>
      </c>
      <c r="AV213" s="13" t="s">
        <v>85</v>
      </c>
      <c r="AW213" s="13" t="s">
        <v>32</v>
      </c>
      <c r="AX213" s="13" t="s">
        <v>76</v>
      </c>
      <c r="AY213" s="221" t="s">
        <v>142</v>
      </c>
    </row>
    <row r="214" spans="1:65" s="14" customFormat="1" ht="11.25">
      <c r="B214" s="222"/>
      <c r="C214" s="223"/>
      <c r="D214" s="197" t="s">
        <v>164</v>
      </c>
      <c r="E214" s="224" t="s">
        <v>1</v>
      </c>
      <c r="F214" s="225" t="s">
        <v>166</v>
      </c>
      <c r="G214" s="223"/>
      <c r="H214" s="226">
        <v>238.38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164</v>
      </c>
      <c r="AU214" s="232" t="s">
        <v>85</v>
      </c>
      <c r="AV214" s="14" t="s">
        <v>149</v>
      </c>
      <c r="AW214" s="14" t="s">
        <v>32</v>
      </c>
      <c r="AX214" s="14" t="s">
        <v>8</v>
      </c>
      <c r="AY214" s="232" t="s">
        <v>142</v>
      </c>
    </row>
    <row r="215" spans="1:65" s="2" customFormat="1" ht="24.2" customHeight="1">
      <c r="A215" s="33"/>
      <c r="B215" s="34"/>
      <c r="C215" s="185" t="s">
        <v>205</v>
      </c>
      <c r="D215" s="185" t="s">
        <v>145</v>
      </c>
      <c r="E215" s="186" t="s">
        <v>263</v>
      </c>
      <c r="F215" s="187" t="s">
        <v>264</v>
      </c>
      <c r="G215" s="188" t="s">
        <v>162</v>
      </c>
      <c r="H215" s="189">
        <v>47.91</v>
      </c>
      <c r="I215" s="190"/>
      <c r="J215" s="189">
        <f>ROUND(I215*H215,0)</f>
        <v>0</v>
      </c>
      <c r="K215" s="187" t="s">
        <v>173</v>
      </c>
      <c r="L215" s="38"/>
      <c r="M215" s="191" t="s">
        <v>1</v>
      </c>
      <c r="N215" s="192" t="s">
        <v>41</v>
      </c>
      <c r="O215" s="70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5" t="s">
        <v>149</v>
      </c>
      <c r="AT215" s="195" t="s">
        <v>145</v>
      </c>
      <c r="AU215" s="195" t="s">
        <v>85</v>
      </c>
      <c r="AY215" s="16" t="s">
        <v>142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</v>
      </c>
      <c r="BK215" s="196">
        <f>ROUND(I215*H215,0)</f>
        <v>0</v>
      </c>
      <c r="BL215" s="16" t="s">
        <v>149</v>
      </c>
      <c r="BM215" s="195" t="s">
        <v>265</v>
      </c>
    </row>
    <row r="216" spans="1:65" s="2" customFormat="1" ht="19.5">
      <c r="A216" s="33"/>
      <c r="B216" s="34"/>
      <c r="C216" s="35"/>
      <c r="D216" s="197" t="s">
        <v>150</v>
      </c>
      <c r="E216" s="35"/>
      <c r="F216" s="198" t="s">
        <v>266</v>
      </c>
      <c r="G216" s="35"/>
      <c r="H216" s="35"/>
      <c r="I216" s="199"/>
      <c r="J216" s="35"/>
      <c r="K216" s="35"/>
      <c r="L216" s="38"/>
      <c r="M216" s="200"/>
      <c r="N216" s="20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24.2" customHeight="1">
      <c r="A217" s="33"/>
      <c r="B217" s="34"/>
      <c r="C217" s="185" t="s">
        <v>267</v>
      </c>
      <c r="D217" s="185" t="s">
        <v>145</v>
      </c>
      <c r="E217" s="186" t="s">
        <v>268</v>
      </c>
      <c r="F217" s="187" t="s">
        <v>269</v>
      </c>
      <c r="G217" s="188" t="s">
        <v>162</v>
      </c>
      <c r="H217" s="189">
        <v>485</v>
      </c>
      <c r="I217" s="190"/>
      <c r="J217" s="189">
        <f>ROUND(I217*H217,0)</f>
        <v>0</v>
      </c>
      <c r="K217" s="187" t="s">
        <v>270</v>
      </c>
      <c r="L217" s="38"/>
      <c r="M217" s="191" t="s">
        <v>1</v>
      </c>
      <c r="N217" s="192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149</v>
      </c>
      <c r="AT217" s="195" t="s">
        <v>145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149</v>
      </c>
      <c r="BM217" s="195" t="s">
        <v>271</v>
      </c>
    </row>
    <row r="218" spans="1:65" s="2" customFormat="1" ht="19.5">
      <c r="A218" s="33"/>
      <c r="B218" s="34"/>
      <c r="C218" s="35"/>
      <c r="D218" s="197" t="s">
        <v>150</v>
      </c>
      <c r="E218" s="35"/>
      <c r="F218" s="198" t="s">
        <v>272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2" customFormat="1" ht="24.2" customHeight="1">
      <c r="A219" s="33"/>
      <c r="B219" s="34"/>
      <c r="C219" s="185" t="s">
        <v>210</v>
      </c>
      <c r="D219" s="185" t="s">
        <v>145</v>
      </c>
      <c r="E219" s="186" t="s">
        <v>273</v>
      </c>
      <c r="F219" s="187" t="s">
        <v>274</v>
      </c>
      <c r="G219" s="188" t="s">
        <v>162</v>
      </c>
      <c r="H219" s="189">
        <v>280.33</v>
      </c>
      <c r="I219" s="190"/>
      <c r="J219" s="189">
        <f>ROUND(I219*H219,0)</f>
        <v>0</v>
      </c>
      <c r="K219" s="187" t="s">
        <v>173</v>
      </c>
      <c r="L219" s="38"/>
      <c r="M219" s="191" t="s">
        <v>1</v>
      </c>
      <c r="N219" s="192" t="s">
        <v>41</v>
      </c>
      <c r="O219" s="70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5" t="s">
        <v>149</v>
      </c>
      <c r="AT219" s="195" t="s">
        <v>145</v>
      </c>
      <c r="AU219" s="195" t="s">
        <v>85</v>
      </c>
      <c r="AY219" s="16" t="s">
        <v>142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8</v>
      </c>
      <c r="BK219" s="196">
        <f>ROUND(I219*H219,0)</f>
        <v>0</v>
      </c>
      <c r="BL219" s="16" t="s">
        <v>149</v>
      </c>
      <c r="BM219" s="195" t="s">
        <v>275</v>
      </c>
    </row>
    <row r="220" spans="1:65" s="2" customFormat="1" ht="19.5">
      <c r="A220" s="33"/>
      <c r="B220" s="34"/>
      <c r="C220" s="35"/>
      <c r="D220" s="197" t="s">
        <v>150</v>
      </c>
      <c r="E220" s="35"/>
      <c r="F220" s="198" t="s">
        <v>276</v>
      </c>
      <c r="G220" s="35"/>
      <c r="H220" s="35"/>
      <c r="I220" s="199"/>
      <c r="J220" s="35"/>
      <c r="K220" s="35"/>
      <c r="L220" s="38"/>
      <c r="M220" s="200"/>
      <c r="N220" s="201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150</v>
      </c>
      <c r="AU220" s="16" t="s">
        <v>85</v>
      </c>
    </row>
    <row r="221" spans="1:65" s="2" customFormat="1" ht="16.5" customHeight="1">
      <c r="A221" s="33"/>
      <c r="B221" s="34"/>
      <c r="C221" s="185" t="s">
        <v>277</v>
      </c>
      <c r="D221" s="185" t="s">
        <v>145</v>
      </c>
      <c r="E221" s="186" t="s">
        <v>278</v>
      </c>
      <c r="F221" s="187" t="s">
        <v>279</v>
      </c>
      <c r="G221" s="188" t="s">
        <v>162</v>
      </c>
      <c r="H221" s="189">
        <v>722.27</v>
      </c>
      <c r="I221" s="190"/>
      <c r="J221" s="189">
        <f>ROUND(I221*H221,0)</f>
        <v>0</v>
      </c>
      <c r="K221" s="187" t="s">
        <v>173</v>
      </c>
      <c r="L221" s="38"/>
      <c r="M221" s="191" t="s">
        <v>1</v>
      </c>
      <c r="N221" s="192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149</v>
      </c>
      <c r="AT221" s="195" t="s">
        <v>145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149</v>
      </c>
      <c r="BM221" s="195" t="s">
        <v>280</v>
      </c>
    </row>
    <row r="222" spans="1:65" s="2" customFormat="1" ht="11.25">
      <c r="A222" s="33"/>
      <c r="B222" s="34"/>
      <c r="C222" s="35"/>
      <c r="D222" s="197" t="s">
        <v>150</v>
      </c>
      <c r="E222" s="35"/>
      <c r="F222" s="198" t="s">
        <v>281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13" customFormat="1" ht="11.25">
      <c r="B223" s="211"/>
      <c r="C223" s="212"/>
      <c r="D223" s="197" t="s">
        <v>164</v>
      </c>
      <c r="E223" s="213" t="s">
        <v>1</v>
      </c>
      <c r="F223" s="214" t="s">
        <v>282</v>
      </c>
      <c r="G223" s="212"/>
      <c r="H223" s="215">
        <v>722.27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164</v>
      </c>
      <c r="AU223" s="221" t="s">
        <v>85</v>
      </c>
      <c r="AV223" s="13" t="s">
        <v>85</v>
      </c>
      <c r="AW223" s="13" t="s">
        <v>32</v>
      </c>
      <c r="AX223" s="13" t="s">
        <v>76</v>
      </c>
      <c r="AY223" s="221" t="s">
        <v>142</v>
      </c>
    </row>
    <row r="224" spans="1:65" s="14" customFormat="1" ht="11.25">
      <c r="B224" s="222"/>
      <c r="C224" s="223"/>
      <c r="D224" s="197" t="s">
        <v>164</v>
      </c>
      <c r="E224" s="224" t="s">
        <v>1</v>
      </c>
      <c r="F224" s="225" t="s">
        <v>166</v>
      </c>
      <c r="G224" s="223"/>
      <c r="H224" s="226">
        <v>722.27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164</v>
      </c>
      <c r="AU224" s="232" t="s">
        <v>85</v>
      </c>
      <c r="AV224" s="14" t="s">
        <v>149</v>
      </c>
      <c r="AW224" s="14" t="s">
        <v>32</v>
      </c>
      <c r="AX224" s="14" t="s">
        <v>8</v>
      </c>
      <c r="AY224" s="232" t="s">
        <v>142</v>
      </c>
    </row>
    <row r="225" spans="1:65" s="2" customFormat="1" ht="24.2" customHeight="1">
      <c r="A225" s="33"/>
      <c r="B225" s="34"/>
      <c r="C225" s="185" t="s">
        <v>214</v>
      </c>
      <c r="D225" s="185" t="s">
        <v>145</v>
      </c>
      <c r="E225" s="186" t="s">
        <v>283</v>
      </c>
      <c r="F225" s="187" t="s">
        <v>284</v>
      </c>
      <c r="G225" s="188" t="s">
        <v>285</v>
      </c>
      <c r="H225" s="189">
        <v>24</v>
      </c>
      <c r="I225" s="190"/>
      <c r="J225" s="189">
        <f>ROUND(I225*H225,0)</f>
        <v>0</v>
      </c>
      <c r="K225" s="187" t="s">
        <v>173</v>
      </c>
      <c r="L225" s="38"/>
      <c r="M225" s="191" t="s">
        <v>1</v>
      </c>
      <c r="N225" s="192" t="s">
        <v>41</v>
      </c>
      <c r="O225" s="70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5" t="s">
        <v>149</v>
      </c>
      <c r="AT225" s="195" t="s">
        <v>145</v>
      </c>
      <c r="AU225" s="195" t="s">
        <v>85</v>
      </c>
      <c r="AY225" s="16" t="s">
        <v>142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8</v>
      </c>
      <c r="BK225" s="196">
        <f>ROUND(I225*H225,0)</f>
        <v>0</v>
      </c>
      <c r="BL225" s="16" t="s">
        <v>149</v>
      </c>
      <c r="BM225" s="195" t="s">
        <v>286</v>
      </c>
    </row>
    <row r="226" spans="1:65" s="2" customFormat="1" ht="19.5">
      <c r="A226" s="33"/>
      <c r="B226" s="34"/>
      <c r="C226" s="35"/>
      <c r="D226" s="197" t="s">
        <v>150</v>
      </c>
      <c r="E226" s="35"/>
      <c r="F226" s="198" t="s">
        <v>287</v>
      </c>
      <c r="G226" s="35"/>
      <c r="H226" s="35"/>
      <c r="I226" s="199"/>
      <c r="J226" s="35"/>
      <c r="K226" s="35"/>
      <c r="L226" s="38"/>
      <c r="M226" s="200"/>
      <c r="N226" s="20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2" customFormat="1" ht="16.5" customHeight="1">
      <c r="A227" s="33"/>
      <c r="B227" s="34"/>
      <c r="C227" s="202" t="s">
        <v>288</v>
      </c>
      <c r="D227" s="202" t="s">
        <v>152</v>
      </c>
      <c r="E227" s="203" t="s">
        <v>289</v>
      </c>
      <c r="F227" s="204" t="s">
        <v>290</v>
      </c>
      <c r="G227" s="205" t="s">
        <v>285</v>
      </c>
      <c r="H227" s="206">
        <v>24</v>
      </c>
      <c r="I227" s="207"/>
      <c r="J227" s="206">
        <f>ROUND(I227*H227,0)</f>
        <v>0</v>
      </c>
      <c r="K227" s="204" t="s">
        <v>173</v>
      </c>
      <c r="L227" s="208"/>
      <c r="M227" s="209" t="s">
        <v>1</v>
      </c>
      <c r="N227" s="210" t="s">
        <v>41</v>
      </c>
      <c r="O227" s="70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5" t="s">
        <v>156</v>
      </c>
      <c r="AT227" s="195" t="s">
        <v>152</v>
      </c>
      <c r="AU227" s="195" t="s">
        <v>85</v>
      </c>
      <c r="AY227" s="16" t="s">
        <v>142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8</v>
      </c>
      <c r="BK227" s="196">
        <f>ROUND(I227*H227,0)</f>
        <v>0</v>
      </c>
      <c r="BL227" s="16" t="s">
        <v>149</v>
      </c>
      <c r="BM227" s="195" t="s">
        <v>291</v>
      </c>
    </row>
    <row r="228" spans="1:65" s="2" customFormat="1" ht="11.25">
      <c r="A228" s="33"/>
      <c r="B228" s="34"/>
      <c r="C228" s="35"/>
      <c r="D228" s="197" t="s">
        <v>150</v>
      </c>
      <c r="E228" s="35"/>
      <c r="F228" s="198" t="s">
        <v>290</v>
      </c>
      <c r="G228" s="35"/>
      <c r="H228" s="35"/>
      <c r="I228" s="199"/>
      <c r="J228" s="35"/>
      <c r="K228" s="35"/>
      <c r="L228" s="38"/>
      <c r="M228" s="200"/>
      <c r="N228" s="201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12" customFormat="1" ht="22.9" customHeight="1">
      <c r="B229" s="169"/>
      <c r="C229" s="170"/>
      <c r="D229" s="171" t="s">
        <v>75</v>
      </c>
      <c r="E229" s="183" t="s">
        <v>198</v>
      </c>
      <c r="F229" s="183" t="s">
        <v>292</v>
      </c>
      <c r="G229" s="170"/>
      <c r="H229" s="170"/>
      <c r="I229" s="173"/>
      <c r="J229" s="184">
        <f>BK229</f>
        <v>0</v>
      </c>
      <c r="K229" s="170"/>
      <c r="L229" s="175"/>
      <c r="M229" s="176"/>
      <c r="N229" s="177"/>
      <c r="O229" s="177"/>
      <c r="P229" s="178">
        <f>SUM(P230:P301)</f>
        <v>0</v>
      </c>
      <c r="Q229" s="177"/>
      <c r="R229" s="178">
        <f>SUM(R230:R301)</f>
        <v>0</v>
      </c>
      <c r="S229" s="177"/>
      <c r="T229" s="179">
        <f>SUM(T230:T301)</f>
        <v>0</v>
      </c>
      <c r="AR229" s="180" t="s">
        <v>8</v>
      </c>
      <c r="AT229" s="181" t="s">
        <v>75</v>
      </c>
      <c r="AU229" s="181" t="s">
        <v>8</v>
      </c>
      <c r="AY229" s="180" t="s">
        <v>142</v>
      </c>
      <c r="BK229" s="182">
        <f>SUM(BK230:BK301)</f>
        <v>0</v>
      </c>
    </row>
    <row r="230" spans="1:65" s="2" customFormat="1" ht="16.5" customHeight="1">
      <c r="A230" s="33"/>
      <c r="B230" s="34"/>
      <c r="C230" s="185" t="s">
        <v>219</v>
      </c>
      <c r="D230" s="185" t="s">
        <v>145</v>
      </c>
      <c r="E230" s="186" t="s">
        <v>293</v>
      </c>
      <c r="F230" s="187" t="s">
        <v>294</v>
      </c>
      <c r="G230" s="188" t="s">
        <v>195</v>
      </c>
      <c r="H230" s="189">
        <v>1</v>
      </c>
      <c r="I230" s="190"/>
      <c r="J230" s="189">
        <f>ROUND(I230*H230,0)</f>
        <v>0</v>
      </c>
      <c r="K230" s="187" t="s">
        <v>1</v>
      </c>
      <c r="L230" s="38"/>
      <c r="M230" s="191" t="s">
        <v>1</v>
      </c>
      <c r="N230" s="192" t="s">
        <v>41</v>
      </c>
      <c r="O230" s="70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5" t="s">
        <v>149</v>
      </c>
      <c r="AT230" s="195" t="s">
        <v>145</v>
      </c>
      <c r="AU230" s="195" t="s">
        <v>85</v>
      </c>
      <c r="AY230" s="16" t="s">
        <v>142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6" t="s">
        <v>8</v>
      </c>
      <c r="BK230" s="196">
        <f>ROUND(I230*H230,0)</f>
        <v>0</v>
      </c>
      <c r="BL230" s="16" t="s">
        <v>149</v>
      </c>
      <c r="BM230" s="195" t="s">
        <v>295</v>
      </c>
    </row>
    <row r="231" spans="1:65" s="2" customFormat="1" ht="11.25">
      <c r="A231" s="33"/>
      <c r="B231" s="34"/>
      <c r="C231" s="35"/>
      <c r="D231" s="197" t="s">
        <v>150</v>
      </c>
      <c r="E231" s="35"/>
      <c r="F231" s="198" t="s">
        <v>294</v>
      </c>
      <c r="G231" s="35"/>
      <c r="H231" s="35"/>
      <c r="I231" s="199"/>
      <c r="J231" s="35"/>
      <c r="K231" s="35"/>
      <c r="L231" s="38"/>
      <c r="M231" s="200"/>
      <c r="N231" s="201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150</v>
      </c>
      <c r="AU231" s="16" t="s">
        <v>85</v>
      </c>
    </row>
    <row r="232" spans="1:65" s="2" customFormat="1" ht="33" customHeight="1">
      <c r="A232" s="33"/>
      <c r="B232" s="34"/>
      <c r="C232" s="185" t="s">
        <v>296</v>
      </c>
      <c r="D232" s="185" t="s">
        <v>145</v>
      </c>
      <c r="E232" s="186" t="s">
        <v>297</v>
      </c>
      <c r="F232" s="187" t="s">
        <v>298</v>
      </c>
      <c r="G232" s="188" t="s">
        <v>162</v>
      </c>
      <c r="H232" s="189">
        <v>823.86</v>
      </c>
      <c r="I232" s="190"/>
      <c r="J232" s="189">
        <f>ROUND(I232*H232,0)</f>
        <v>0</v>
      </c>
      <c r="K232" s="187" t="s">
        <v>173</v>
      </c>
      <c r="L232" s="38"/>
      <c r="M232" s="191" t="s">
        <v>1</v>
      </c>
      <c r="N232" s="192" t="s">
        <v>41</v>
      </c>
      <c r="O232" s="70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5" t="s">
        <v>149</v>
      </c>
      <c r="AT232" s="195" t="s">
        <v>145</v>
      </c>
      <c r="AU232" s="195" t="s">
        <v>85</v>
      </c>
      <c r="AY232" s="16" t="s">
        <v>142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6" t="s">
        <v>8</v>
      </c>
      <c r="BK232" s="196">
        <f>ROUND(I232*H232,0)</f>
        <v>0</v>
      </c>
      <c r="BL232" s="16" t="s">
        <v>149</v>
      </c>
      <c r="BM232" s="195" t="s">
        <v>299</v>
      </c>
    </row>
    <row r="233" spans="1:65" s="2" customFormat="1" ht="29.25">
      <c r="A233" s="33"/>
      <c r="B233" s="34"/>
      <c r="C233" s="35"/>
      <c r="D233" s="197" t="s">
        <v>150</v>
      </c>
      <c r="E233" s="35"/>
      <c r="F233" s="198" t="s">
        <v>300</v>
      </c>
      <c r="G233" s="35"/>
      <c r="H233" s="35"/>
      <c r="I233" s="199"/>
      <c r="J233" s="35"/>
      <c r="K233" s="35"/>
      <c r="L233" s="38"/>
      <c r="M233" s="200"/>
      <c r="N233" s="201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150</v>
      </c>
      <c r="AU233" s="16" t="s">
        <v>85</v>
      </c>
    </row>
    <row r="234" spans="1:65" s="2" customFormat="1" ht="33" customHeight="1">
      <c r="A234" s="33"/>
      <c r="B234" s="34"/>
      <c r="C234" s="185" t="s">
        <v>224</v>
      </c>
      <c r="D234" s="185" t="s">
        <v>145</v>
      </c>
      <c r="E234" s="186" t="s">
        <v>301</v>
      </c>
      <c r="F234" s="187" t="s">
        <v>302</v>
      </c>
      <c r="G234" s="188" t="s">
        <v>162</v>
      </c>
      <c r="H234" s="189">
        <v>49431.6</v>
      </c>
      <c r="I234" s="190"/>
      <c r="J234" s="189">
        <f>ROUND(I234*H234,0)</f>
        <v>0</v>
      </c>
      <c r="K234" s="187" t="s">
        <v>173</v>
      </c>
      <c r="L234" s="38"/>
      <c r="M234" s="191" t="s">
        <v>1</v>
      </c>
      <c r="N234" s="192" t="s">
        <v>41</v>
      </c>
      <c r="O234" s="70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5" t="s">
        <v>149</v>
      </c>
      <c r="AT234" s="195" t="s">
        <v>145</v>
      </c>
      <c r="AU234" s="195" t="s">
        <v>85</v>
      </c>
      <c r="AY234" s="16" t="s">
        <v>142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6" t="s">
        <v>8</v>
      </c>
      <c r="BK234" s="196">
        <f>ROUND(I234*H234,0)</f>
        <v>0</v>
      </c>
      <c r="BL234" s="16" t="s">
        <v>149</v>
      </c>
      <c r="BM234" s="195" t="s">
        <v>303</v>
      </c>
    </row>
    <row r="235" spans="1:65" s="2" customFormat="1" ht="29.25">
      <c r="A235" s="33"/>
      <c r="B235" s="34"/>
      <c r="C235" s="35"/>
      <c r="D235" s="197" t="s">
        <v>150</v>
      </c>
      <c r="E235" s="35"/>
      <c r="F235" s="198" t="s">
        <v>304</v>
      </c>
      <c r="G235" s="35"/>
      <c r="H235" s="35"/>
      <c r="I235" s="199"/>
      <c r="J235" s="35"/>
      <c r="K235" s="35"/>
      <c r="L235" s="38"/>
      <c r="M235" s="200"/>
      <c r="N235" s="201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150</v>
      </c>
      <c r="AU235" s="16" t="s">
        <v>85</v>
      </c>
    </row>
    <row r="236" spans="1:65" s="2" customFormat="1" ht="33" customHeight="1">
      <c r="A236" s="33"/>
      <c r="B236" s="34"/>
      <c r="C236" s="185" t="s">
        <v>305</v>
      </c>
      <c r="D236" s="185" t="s">
        <v>145</v>
      </c>
      <c r="E236" s="186" t="s">
        <v>306</v>
      </c>
      <c r="F236" s="187" t="s">
        <v>307</v>
      </c>
      <c r="G236" s="188" t="s">
        <v>162</v>
      </c>
      <c r="H236" s="189">
        <v>823.86</v>
      </c>
      <c r="I236" s="190"/>
      <c r="J236" s="189">
        <f>ROUND(I236*H236,0)</f>
        <v>0</v>
      </c>
      <c r="K236" s="187" t="s">
        <v>173</v>
      </c>
      <c r="L236" s="38"/>
      <c r="M236" s="191" t="s">
        <v>1</v>
      </c>
      <c r="N236" s="192" t="s">
        <v>41</v>
      </c>
      <c r="O236" s="70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5" t="s">
        <v>149</v>
      </c>
      <c r="AT236" s="195" t="s">
        <v>145</v>
      </c>
      <c r="AU236" s="195" t="s">
        <v>85</v>
      </c>
      <c r="AY236" s="16" t="s">
        <v>142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6" t="s">
        <v>8</v>
      </c>
      <c r="BK236" s="196">
        <f>ROUND(I236*H236,0)</f>
        <v>0</v>
      </c>
      <c r="BL236" s="16" t="s">
        <v>149</v>
      </c>
      <c r="BM236" s="195" t="s">
        <v>308</v>
      </c>
    </row>
    <row r="237" spans="1:65" s="2" customFormat="1" ht="29.25">
      <c r="A237" s="33"/>
      <c r="B237" s="34"/>
      <c r="C237" s="35"/>
      <c r="D237" s="197" t="s">
        <v>150</v>
      </c>
      <c r="E237" s="35"/>
      <c r="F237" s="198" t="s">
        <v>309</v>
      </c>
      <c r="G237" s="35"/>
      <c r="H237" s="35"/>
      <c r="I237" s="199"/>
      <c r="J237" s="35"/>
      <c r="K237" s="35"/>
      <c r="L237" s="38"/>
      <c r="M237" s="200"/>
      <c r="N237" s="201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2" customFormat="1" ht="33" customHeight="1">
      <c r="A238" s="33"/>
      <c r="B238" s="34"/>
      <c r="C238" s="185" t="s">
        <v>225</v>
      </c>
      <c r="D238" s="185" t="s">
        <v>145</v>
      </c>
      <c r="E238" s="186" t="s">
        <v>310</v>
      </c>
      <c r="F238" s="187" t="s">
        <v>311</v>
      </c>
      <c r="G238" s="188" t="s">
        <v>148</v>
      </c>
      <c r="H238" s="189">
        <v>24.44</v>
      </c>
      <c r="I238" s="190"/>
      <c r="J238" s="189">
        <f>ROUND(I238*H238,0)</f>
        <v>0</v>
      </c>
      <c r="K238" s="187" t="s">
        <v>173</v>
      </c>
      <c r="L238" s="38"/>
      <c r="M238" s="191" t="s">
        <v>1</v>
      </c>
      <c r="N238" s="192" t="s">
        <v>41</v>
      </c>
      <c r="O238" s="70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5" t="s">
        <v>149</v>
      </c>
      <c r="AT238" s="195" t="s">
        <v>145</v>
      </c>
      <c r="AU238" s="195" t="s">
        <v>85</v>
      </c>
      <c r="AY238" s="16" t="s">
        <v>142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6" t="s">
        <v>8</v>
      </c>
      <c r="BK238" s="196">
        <f>ROUND(I238*H238,0)</f>
        <v>0</v>
      </c>
      <c r="BL238" s="16" t="s">
        <v>149</v>
      </c>
      <c r="BM238" s="195" t="s">
        <v>312</v>
      </c>
    </row>
    <row r="239" spans="1:65" s="2" customFormat="1" ht="19.5">
      <c r="A239" s="33"/>
      <c r="B239" s="34"/>
      <c r="C239" s="35"/>
      <c r="D239" s="197" t="s">
        <v>150</v>
      </c>
      <c r="E239" s="35"/>
      <c r="F239" s="198" t="s">
        <v>313</v>
      </c>
      <c r="G239" s="35"/>
      <c r="H239" s="35"/>
      <c r="I239" s="199"/>
      <c r="J239" s="35"/>
      <c r="K239" s="35"/>
      <c r="L239" s="38"/>
      <c r="M239" s="200"/>
      <c r="N239" s="201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150</v>
      </c>
      <c r="AU239" s="16" t="s">
        <v>85</v>
      </c>
    </row>
    <row r="240" spans="1:65" s="2" customFormat="1" ht="33" customHeight="1">
      <c r="A240" s="33"/>
      <c r="B240" s="34"/>
      <c r="C240" s="185" t="s">
        <v>314</v>
      </c>
      <c r="D240" s="185" t="s">
        <v>145</v>
      </c>
      <c r="E240" s="186" t="s">
        <v>315</v>
      </c>
      <c r="F240" s="187" t="s">
        <v>316</v>
      </c>
      <c r="G240" s="188" t="s">
        <v>148</v>
      </c>
      <c r="H240" s="189">
        <v>1465.34</v>
      </c>
      <c r="I240" s="190"/>
      <c r="J240" s="189">
        <f>ROUND(I240*H240,0)</f>
        <v>0</v>
      </c>
      <c r="K240" s="187" t="s">
        <v>173</v>
      </c>
      <c r="L240" s="38"/>
      <c r="M240" s="191" t="s">
        <v>1</v>
      </c>
      <c r="N240" s="192" t="s">
        <v>41</v>
      </c>
      <c r="O240" s="70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5" t="s">
        <v>149</v>
      </c>
      <c r="AT240" s="195" t="s">
        <v>145</v>
      </c>
      <c r="AU240" s="195" t="s">
        <v>85</v>
      </c>
      <c r="AY240" s="16" t="s">
        <v>142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</v>
      </c>
      <c r="BK240" s="196">
        <f>ROUND(I240*H240,0)</f>
        <v>0</v>
      </c>
      <c r="BL240" s="16" t="s">
        <v>149</v>
      </c>
      <c r="BM240" s="195" t="s">
        <v>317</v>
      </c>
    </row>
    <row r="241" spans="1:65" s="2" customFormat="1" ht="19.5">
      <c r="A241" s="33"/>
      <c r="B241" s="34"/>
      <c r="C241" s="35"/>
      <c r="D241" s="197" t="s">
        <v>150</v>
      </c>
      <c r="E241" s="35"/>
      <c r="F241" s="198" t="s">
        <v>318</v>
      </c>
      <c r="G241" s="35"/>
      <c r="H241" s="35"/>
      <c r="I241" s="199"/>
      <c r="J241" s="35"/>
      <c r="K241" s="35"/>
      <c r="L241" s="38"/>
      <c r="M241" s="200"/>
      <c r="N241" s="201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85</v>
      </c>
    </row>
    <row r="242" spans="1:65" s="2" customFormat="1" ht="33" customHeight="1">
      <c r="A242" s="33"/>
      <c r="B242" s="34"/>
      <c r="C242" s="185" t="s">
        <v>229</v>
      </c>
      <c r="D242" s="185" t="s">
        <v>145</v>
      </c>
      <c r="E242" s="186" t="s">
        <v>319</v>
      </c>
      <c r="F242" s="187" t="s">
        <v>320</v>
      </c>
      <c r="G242" s="188" t="s">
        <v>148</v>
      </c>
      <c r="H242" s="189">
        <v>24.44</v>
      </c>
      <c r="I242" s="190"/>
      <c r="J242" s="189">
        <f>ROUND(I242*H242,0)</f>
        <v>0</v>
      </c>
      <c r="K242" s="187" t="s">
        <v>173</v>
      </c>
      <c r="L242" s="38"/>
      <c r="M242" s="191" t="s">
        <v>1</v>
      </c>
      <c r="N242" s="192" t="s">
        <v>41</v>
      </c>
      <c r="O242" s="70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5" t="s">
        <v>149</v>
      </c>
      <c r="AT242" s="195" t="s">
        <v>145</v>
      </c>
      <c r="AU242" s="195" t="s">
        <v>85</v>
      </c>
      <c r="AY242" s="16" t="s">
        <v>142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6" t="s">
        <v>8</v>
      </c>
      <c r="BK242" s="196">
        <f>ROUND(I242*H242,0)</f>
        <v>0</v>
      </c>
      <c r="BL242" s="16" t="s">
        <v>149</v>
      </c>
      <c r="BM242" s="195" t="s">
        <v>321</v>
      </c>
    </row>
    <row r="243" spans="1:65" s="2" customFormat="1" ht="19.5">
      <c r="A243" s="33"/>
      <c r="B243" s="34"/>
      <c r="C243" s="35"/>
      <c r="D243" s="197" t="s">
        <v>150</v>
      </c>
      <c r="E243" s="35"/>
      <c r="F243" s="198" t="s">
        <v>322</v>
      </c>
      <c r="G243" s="35"/>
      <c r="H243" s="35"/>
      <c r="I243" s="199"/>
      <c r="J243" s="35"/>
      <c r="K243" s="35"/>
      <c r="L243" s="38"/>
      <c r="M243" s="200"/>
      <c r="N243" s="201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85</v>
      </c>
    </row>
    <row r="244" spans="1:65" s="2" customFormat="1" ht="16.5" customHeight="1">
      <c r="A244" s="33"/>
      <c r="B244" s="34"/>
      <c r="C244" s="185" t="s">
        <v>323</v>
      </c>
      <c r="D244" s="185" t="s">
        <v>145</v>
      </c>
      <c r="E244" s="186" t="s">
        <v>324</v>
      </c>
      <c r="F244" s="187" t="s">
        <v>325</v>
      </c>
      <c r="G244" s="188" t="s">
        <v>162</v>
      </c>
      <c r="H244" s="189">
        <v>850.08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149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149</v>
      </c>
      <c r="BM244" s="195" t="s">
        <v>326</v>
      </c>
    </row>
    <row r="245" spans="1:65" s="2" customFormat="1" ht="19.5">
      <c r="A245" s="33"/>
      <c r="B245" s="34"/>
      <c r="C245" s="35"/>
      <c r="D245" s="197" t="s">
        <v>150</v>
      </c>
      <c r="E245" s="35"/>
      <c r="F245" s="198" t="s">
        <v>327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2" customFormat="1" ht="21.75" customHeight="1">
      <c r="A246" s="33"/>
      <c r="B246" s="34"/>
      <c r="C246" s="185" t="s">
        <v>234</v>
      </c>
      <c r="D246" s="185" t="s">
        <v>145</v>
      </c>
      <c r="E246" s="186" t="s">
        <v>328</v>
      </c>
      <c r="F246" s="187" t="s">
        <v>329</v>
      </c>
      <c r="G246" s="188" t="s">
        <v>162</v>
      </c>
      <c r="H246" s="189">
        <v>49114.8</v>
      </c>
      <c r="I246" s="190"/>
      <c r="J246" s="189">
        <f>ROUND(I246*H246,0)</f>
        <v>0</v>
      </c>
      <c r="K246" s="187" t="s">
        <v>173</v>
      </c>
      <c r="L246" s="38"/>
      <c r="M246" s="191" t="s">
        <v>1</v>
      </c>
      <c r="N246" s="192" t="s">
        <v>41</v>
      </c>
      <c r="O246" s="70"/>
      <c r="P246" s="193">
        <f>O246*H246</f>
        <v>0</v>
      </c>
      <c r="Q246" s="193">
        <v>0</v>
      </c>
      <c r="R246" s="193">
        <f>Q246*H246</f>
        <v>0</v>
      </c>
      <c r="S246" s="193">
        <v>0</v>
      </c>
      <c r="T246" s="19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5" t="s">
        <v>149</v>
      </c>
      <c r="AT246" s="195" t="s">
        <v>145</v>
      </c>
      <c r="AU246" s="195" t="s">
        <v>85</v>
      </c>
      <c r="AY246" s="16" t="s">
        <v>142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6" t="s">
        <v>8</v>
      </c>
      <c r="BK246" s="196">
        <f>ROUND(I246*H246,0)</f>
        <v>0</v>
      </c>
      <c r="BL246" s="16" t="s">
        <v>149</v>
      </c>
      <c r="BM246" s="195" t="s">
        <v>330</v>
      </c>
    </row>
    <row r="247" spans="1:65" s="2" customFormat="1" ht="19.5">
      <c r="A247" s="33"/>
      <c r="B247" s="34"/>
      <c r="C247" s="35"/>
      <c r="D247" s="197" t="s">
        <v>150</v>
      </c>
      <c r="E247" s="35"/>
      <c r="F247" s="198" t="s">
        <v>331</v>
      </c>
      <c r="G247" s="35"/>
      <c r="H247" s="35"/>
      <c r="I247" s="199"/>
      <c r="J247" s="35"/>
      <c r="K247" s="35"/>
      <c r="L247" s="38"/>
      <c r="M247" s="200"/>
      <c r="N247" s="201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150</v>
      </c>
      <c r="AU247" s="16" t="s">
        <v>85</v>
      </c>
    </row>
    <row r="248" spans="1:65" s="2" customFormat="1" ht="21.75" customHeight="1">
      <c r="A248" s="33"/>
      <c r="B248" s="34"/>
      <c r="C248" s="185" t="s">
        <v>332</v>
      </c>
      <c r="D248" s="185" t="s">
        <v>145</v>
      </c>
      <c r="E248" s="186" t="s">
        <v>333</v>
      </c>
      <c r="F248" s="187" t="s">
        <v>334</v>
      </c>
      <c r="G248" s="188" t="s">
        <v>162</v>
      </c>
      <c r="H248" s="189">
        <v>850.08</v>
      </c>
      <c r="I248" s="190"/>
      <c r="J248" s="189">
        <f>ROUND(I248*H248,0)</f>
        <v>0</v>
      </c>
      <c r="K248" s="187" t="s">
        <v>173</v>
      </c>
      <c r="L248" s="38"/>
      <c r="M248" s="191" t="s">
        <v>1</v>
      </c>
      <c r="N248" s="192" t="s">
        <v>41</v>
      </c>
      <c r="O248" s="70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5" t="s">
        <v>149</v>
      </c>
      <c r="AT248" s="195" t="s">
        <v>145</v>
      </c>
      <c r="AU248" s="195" t="s">
        <v>85</v>
      </c>
      <c r="AY248" s="16" t="s">
        <v>142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8</v>
      </c>
      <c r="BK248" s="196">
        <f>ROUND(I248*H248,0)</f>
        <v>0</v>
      </c>
      <c r="BL248" s="16" t="s">
        <v>149</v>
      </c>
      <c r="BM248" s="195" t="s">
        <v>335</v>
      </c>
    </row>
    <row r="249" spans="1:65" s="2" customFormat="1" ht="19.5">
      <c r="A249" s="33"/>
      <c r="B249" s="34"/>
      <c r="C249" s="35"/>
      <c r="D249" s="197" t="s">
        <v>150</v>
      </c>
      <c r="E249" s="35"/>
      <c r="F249" s="198" t="s">
        <v>336</v>
      </c>
      <c r="G249" s="35"/>
      <c r="H249" s="35"/>
      <c r="I249" s="199"/>
      <c r="J249" s="35"/>
      <c r="K249" s="35"/>
      <c r="L249" s="38"/>
      <c r="M249" s="200"/>
      <c r="N249" s="201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2" customFormat="1" ht="16.5" customHeight="1">
      <c r="A250" s="33"/>
      <c r="B250" s="34"/>
      <c r="C250" s="185" t="s">
        <v>238</v>
      </c>
      <c r="D250" s="185" t="s">
        <v>145</v>
      </c>
      <c r="E250" s="186" t="s">
        <v>337</v>
      </c>
      <c r="F250" s="187" t="s">
        <v>338</v>
      </c>
      <c r="G250" s="188" t="s">
        <v>148</v>
      </c>
      <c r="H250" s="189">
        <v>31.5</v>
      </c>
      <c r="I250" s="190"/>
      <c r="J250" s="189">
        <f>ROUND(I250*H250,0)</f>
        <v>0</v>
      </c>
      <c r="K250" s="187" t="s">
        <v>173</v>
      </c>
      <c r="L250" s="38"/>
      <c r="M250" s="191" t="s">
        <v>1</v>
      </c>
      <c r="N250" s="192" t="s">
        <v>41</v>
      </c>
      <c r="O250" s="70"/>
      <c r="P250" s="193">
        <f>O250*H250</f>
        <v>0</v>
      </c>
      <c r="Q250" s="193">
        <v>0</v>
      </c>
      <c r="R250" s="193">
        <f>Q250*H250</f>
        <v>0</v>
      </c>
      <c r="S250" s="193">
        <v>0</v>
      </c>
      <c r="T250" s="194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5" t="s">
        <v>149</v>
      </c>
      <c r="AT250" s="195" t="s">
        <v>145</v>
      </c>
      <c r="AU250" s="195" t="s">
        <v>85</v>
      </c>
      <c r="AY250" s="16" t="s">
        <v>142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6" t="s">
        <v>8</v>
      </c>
      <c r="BK250" s="196">
        <f>ROUND(I250*H250,0)</f>
        <v>0</v>
      </c>
      <c r="BL250" s="16" t="s">
        <v>149</v>
      </c>
      <c r="BM250" s="195" t="s">
        <v>339</v>
      </c>
    </row>
    <row r="251" spans="1:65" s="2" customFormat="1" ht="19.5">
      <c r="A251" s="33"/>
      <c r="B251" s="34"/>
      <c r="C251" s="35"/>
      <c r="D251" s="197" t="s">
        <v>150</v>
      </c>
      <c r="E251" s="35"/>
      <c r="F251" s="198" t="s">
        <v>340</v>
      </c>
      <c r="G251" s="35"/>
      <c r="H251" s="35"/>
      <c r="I251" s="199"/>
      <c r="J251" s="35"/>
      <c r="K251" s="35"/>
      <c r="L251" s="38"/>
      <c r="M251" s="200"/>
      <c r="N251" s="201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150</v>
      </c>
      <c r="AU251" s="16" t="s">
        <v>85</v>
      </c>
    </row>
    <row r="252" spans="1:65" s="2" customFormat="1" ht="24.2" customHeight="1">
      <c r="A252" s="33"/>
      <c r="B252" s="34"/>
      <c r="C252" s="185" t="s">
        <v>341</v>
      </c>
      <c r="D252" s="185" t="s">
        <v>145</v>
      </c>
      <c r="E252" s="186" t="s">
        <v>342</v>
      </c>
      <c r="F252" s="187" t="s">
        <v>343</v>
      </c>
      <c r="G252" s="188" t="s">
        <v>148</v>
      </c>
      <c r="H252" s="189">
        <v>1890</v>
      </c>
      <c r="I252" s="190"/>
      <c r="J252" s="189">
        <f>ROUND(I252*H252,0)</f>
        <v>0</v>
      </c>
      <c r="K252" s="187" t="s">
        <v>173</v>
      </c>
      <c r="L252" s="38"/>
      <c r="M252" s="191" t="s">
        <v>1</v>
      </c>
      <c r="N252" s="192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149</v>
      </c>
      <c r="AT252" s="195" t="s">
        <v>145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149</v>
      </c>
      <c r="BM252" s="195" t="s">
        <v>344</v>
      </c>
    </row>
    <row r="253" spans="1:65" s="2" customFormat="1" ht="19.5">
      <c r="A253" s="33"/>
      <c r="B253" s="34"/>
      <c r="C253" s="35"/>
      <c r="D253" s="197" t="s">
        <v>150</v>
      </c>
      <c r="E253" s="35"/>
      <c r="F253" s="198" t="s">
        <v>345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2" customFormat="1" ht="16.5" customHeight="1">
      <c r="A254" s="33"/>
      <c r="B254" s="34"/>
      <c r="C254" s="185" t="s">
        <v>243</v>
      </c>
      <c r="D254" s="185" t="s">
        <v>145</v>
      </c>
      <c r="E254" s="186" t="s">
        <v>346</v>
      </c>
      <c r="F254" s="187" t="s">
        <v>347</v>
      </c>
      <c r="G254" s="188" t="s">
        <v>148</v>
      </c>
      <c r="H254" s="189">
        <v>31.5</v>
      </c>
      <c r="I254" s="190"/>
      <c r="J254" s="189">
        <f>ROUND(I254*H254,0)</f>
        <v>0</v>
      </c>
      <c r="K254" s="187" t="s">
        <v>173</v>
      </c>
      <c r="L254" s="38"/>
      <c r="M254" s="191" t="s">
        <v>1</v>
      </c>
      <c r="N254" s="192" t="s">
        <v>41</v>
      </c>
      <c r="O254" s="70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5" t="s">
        <v>149</v>
      </c>
      <c r="AT254" s="195" t="s">
        <v>145</v>
      </c>
      <c r="AU254" s="195" t="s">
        <v>85</v>
      </c>
      <c r="AY254" s="16" t="s">
        <v>142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8</v>
      </c>
      <c r="BK254" s="196">
        <f>ROUND(I254*H254,0)</f>
        <v>0</v>
      </c>
      <c r="BL254" s="16" t="s">
        <v>149</v>
      </c>
      <c r="BM254" s="195" t="s">
        <v>348</v>
      </c>
    </row>
    <row r="255" spans="1:65" s="2" customFormat="1" ht="19.5">
      <c r="A255" s="33"/>
      <c r="B255" s="34"/>
      <c r="C255" s="35"/>
      <c r="D255" s="197" t="s">
        <v>150</v>
      </c>
      <c r="E255" s="35"/>
      <c r="F255" s="198" t="s">
        <v>349</v>
      </c>
      <c r="G255" s="35"/>
      <c r="H255" s="35"/>
      <c r="I255" s="199"/>
      <c r="J255" s="35"/>
      <c r="K255" s="35"/>
      <c r="L255" s="38"/>
      <c r="M255" s="200"/>
      <c r="N255" s="201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150</v>
      </c>
      <c r="AU255" s="16" t="s">
        <v>85</v>
      </c>
    </row>
    <row r="256" spans="1:65" s="2" customFormat="1" ht="33" customHeight="1">
      <c r="A256" s="33"/>
      <c r="B256" s="34"/>
      <c r="C256" s="185" t="s">
        <v>350</v>
      </c>
      <c r="D256" s="185" t="s">
        <v>145</v>
      </c>
      <c r="E256" s="186" t="s">
        <v>351</v>
      </c>
      <c r="F256" s="187" t="s">
        <v>352</v>
      </c>
      <c r="G256" s="188" t="s">
        <v>162</v>
      </c>
      <c r="H256" s="189">
        <v>40.19</v>
      </c>
      <c r="I256" s="190"/>
      <c r="J256" s="189">
        <f>ROUND(I256*H256,0)</f>
        <v>0</v>
      </c>
      <c r="K256" s="187" t="s">
        <v>173</v>
      </c>
      <c r="L256" s="38"/>
      <c r="M256" s="191" t="s">
        <v>1</v>
      </c>
      <c r="N256" s="192" t="s">
        <v>41</v>
      </c>
      <c r="O256" s="70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5" t="s">
        <v>149</v>
      </c>
      <c r="AT256" s="195" t="s">
        <v>145</v>
      </c>
      <c r="AU256" s="195" t="s">
        <v>85</v>
      </c>
      <c r="AY256" s="16" t="s">
        <v>142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8</v>
      </c>
      <c r="BK256" s="196">
        <f>ROUND(I256*H256,0)</f>
        <v>0</v>
      </c>
      <c r="BL256" s="16" t="s">
        <v>149</v>
      </c>
      <c r="BM256" s="195" t="s">
        <v>353</v>
      </c>
    </row>
    <row r="257" spans="1:65" s="2" customFormat="1" ht="19.5">
      <c r="A257" s="33"/>
      <c r="B257" s="34"/>
      <c r="C257" s="35"/>
      <c r="D257" s="197" t="s">
        <v>150</v>
      </c>
      <c r="E257" s="35"/>
      <c r="F257" s="198" t="s">
        <v>354</v>
      </c>
      <c r="G257" s="35"/>
      <c r="H257" s="35"/>
      <c r="I257" s="199"/>
      <c r="J257" s="35"/>
      <c r="K257" s="35"/>
      <c r="L257" s="38"/>
      <c r="M257" s="200"/>
      <c r="N257" s="201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150</v>
      </c>
      <c r="AU257" s="16" t="s">
        <v>85</v>
      </c>
    </row>
    <row r="258" spans="1:65" s="2" customFormat="1" ht="24.2" customHeight="1">
      <c r="A258" s="33"/>
      <c r="B258" s="34"/>
      <c r="C258" s="185" t="s">
        <v>248</v>
      </c>
      <c r="D258" s="185" t="s">
        <v>145</v>
      </c>
      <c r="E258" s="186" t="s">
        <v>355</v>
      </c>
      <c r="F258" s="187" t="s">
        <v>356</v>
      </c>
      <c r="G258" s="188" t="s">
        <v>155</v>
      </c>
      <c r="H258" s="189">
        <v>1</v>
      </c>
      <c r="I258" s="190"/>
      <c r="J258" s="189">
        <f>ROUND(I258*H258,0)</f>
        <v>0</v>
      </c>
      <c r="K258" s="187" t="s">
        <v>1</v>
      </c>
      <c r="L258" s="38"/>
      <c r="M258" s="191" t="s">
        <v>1</v>
      </c>
      <c r="N258" s="192" t="s">
        <v>41</v>
      </c>
      <c r="O258" s="70"/>
      <c r="P258" s="193">
        <f>O258*H258</f>
        <v>0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5" t="s">
        <v>149</v>
      </c>
      <c r="AT258" s="195" t="s">
        <v>145</v>
      </c>
      <c r="AU258" s="195" t="s">
        <v>85</v>
      </c>
      <c r="AY258" s="16" t="s">
        <v>142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6" t="s">
        <v>8</v>
      </c>
      <c r="BK258" s="196">
        <f>ROUND(I258*H258,0)</f>
        <v>0</v>
      </c>
      <c r="BL258" s="16" t="s">
        <v>149</v>
      </c>
      <c r="BM258" s="195" t="s">
        <v>357</v>
      </c>
    </row>
    <row r="259" spans="1:65" s="2" customFormat="1" ht="11.25">
      <c r="A259" s="33"/>
      <c r="B259" s="34"/>
      <c r="C259" s="35"/>
      <c r="D259" s="197" t="s">
        <v>150</v>
      </c>
      <c r="E259" s="35"/>
      <c r="F259" s="198" t="s">
        <v>356</v>
      </c>
      <c r="G259" s="35"/>
      <c r="H259" s="35"/>
      <c r="I259" s="199"/>
      <c r="J259" s="35"/>
      <c r="K259" s="35"/>
      <c r="L259" s="38"/>
      <c r="M259" s="200"/>
      <c r="N259" s="201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150</v>
      </c>
      <c r="AU259" s="16" t="s">
        <v>85</v>
      </c>
    </row>
    <row r="260" spans="1:65" s="2" customFormat="1" ht="16.5" customHeight="1">
      <c r="A260" s="33"/>
      <c r="B260" s="34"/>
      <c r="C260" s="185" t="s">
        <v>358</v>
      </c>
      <c r="D260" s="185" t="s">
        <v>145</v>
      </c>
      <c r="E260" s="186" t="s">
        <v>359</v>
      </c>
      <c r="F260" s="187" t="s">
        <v>360</v>
      </c>
      <c r="G260" s="188" t="s">
        <v>285</v>
      </c>
      <c r="H260" s="189">
        <v>36</v>
      </c>
      <c r="I260" s="190"/>
      <c r="J260" s="189">
        <f>ROUND(I260*H260,0)</f>
        <v>0</v>
      </c>
      <c r="K260" s="187" t="s">
        <v>173</v>
      </c>
      <c r="L260" s="38"/>
      <c r="M260" s="191" t="s">
        <v>1</v>
      </c>
      <c r="N260" s="192" t="s">
        <v>41</v>
      </c>
      <c r="O260" s="70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5" t="s">
        <v>149</v>
      </c>
      <c r="AT260" s="195" t="s">
        <v>145</v>
      </c>
      <c r="AU260" s="195" t="s">
        <v>85</v>
      </c>
      <c r="AY260" s="16" t="s">
        <v>142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8</v>
      </c>
      <c r="BK260" s="196">
        <f>ROUND(I260*H260,0)</f>
        <v>0</v>
      </c>
      <c r="BL260" s="16" t="s">
        <v>149</v>
      </c>
      <c r="BM260" s="195" t="s">
        <v>361</v>
      </c>
    </row>
    <row r="261" spans="1:65" s="2" customFormat="1" ht="39">
      <c r="A261" s="33"/>
      <c r="B261" s="34"/>
      <c r="C261" s="35"/>
      <c r="D261" s="197" t="s">
        <v>150</v>
      </c>
      <c r="E261" s="35"/>
      <c r="F261" s="198" t="s">
        <v>362</v>
      </c>
      <c r="G261" s="35"/>
      <c r="H261" s="35"/>
      <c r="I261" s="199"/>
      <c r="J261" s="35"/>
      <c r="K261" s="35"/>
      <c r="L261" s="38"/>
      <c r="M261" s="200"/>
      <c r="N261" s="201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150</v>
      </c>
      <c r="AU261" s="16" t="s">
        <v>85</v>
      </c>
    </row>
    <row r="262" spans="1:65" s="2" customFormat="1" ht="33" customHeight="1">
      <c r="A262" s="33"/>
      <c r="B262" s="34"/>
      <c r="C262" s="202" t="s">
        <v>252</v>
      </c>
      <c r="D262" s="202" t="s">
        <v>152</v>
      </c>
      <c r="E262" s="203" t="s">
        <v>363</v>
      </c>
      <c r="F262" s="204" t="s">
        <v>364</v>
      </c>
      <c r="G262" s="205" t="s">
        <v>365</v>
      </c>
      <c r="H262" s="206">
        <v>26.84</v>
      </c>
      <c r="I262" s="207"/>
      <c r="J262" s="206">
        <f>ROUND(I262*H262,0)</f>
        <v>0</v>
      </c>
      <c r="K262" s="204" t="s">
        <v>1</v>
      </c>
      <c r="L262" s="208"/>
      <c r="M262" s="209" t="s">
        <v>1</v>
      </c>
      <c r="N262" s="210" t="s">
        <v>41</v>
      </c>
      <c r="O262" s="70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5" t="s">
        <v>156</v>
      </c>
      <c r="AT262" s="195" t="s">
        <v>152</v>
      </c>
      <c r="AU262" s="195" t="s">
        <v>85</v>
      </c>
      <c r="AY262" s="16" t="s">
        <v>142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6" t="s">
        <v>8</v>
      </c>
      <c r="BK262" s="196">
        <f>ROUND(I262*H262,0)</f>
        <v>0</v>
      </c>
      <c r="BL262" s="16" t="s">
        <v>149</v>
      </c>
      <c r="BM262" s="195" t="s">
        <v>366</v>
      </c>
    </row>
    <row r="263" spans="1:65" s="2" customFormat="1" ht="19.5">
      <c r="A263" s="33"/>
      <c r="B263" s="34"/>
      <c r="C263" s="35"/>
      <c r="D263" s="197" t="s">
        <v>150</v>
      </c>
      <c r="E263" s="35"/>
      <c r="F263" s="198" t="s">
        <v>364</v>
      </c>
      <c r="G263" s="35"/>
      <c r="H263" s="35"/>
      <c r="I263" s="199"/>
      <c r="J263" s="35"/>
      <c r="K263" s="35"/>
      <c r="L263" s="38"/>
      <c r="M263" s="200"/>
      <c r="N263" s="201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150</v>
      </c>
      <c r="AU263" s="16" t="s">
        <v>85</v>
      </c>
    </row>
    <row r="264" spans="1:65" s="2" customFormat="1" ht="33" customHeight="1">
      <c r="A264" s="33"/>
      <c r="B264" s="34"/>
      <c r="C264" s="202" t="s">
        <v>367</v>
      </c>
      <c r="D264" s="202" t="s">
        <v>152</v>
      </c>
      <c r="E264" s="203" t="s">
        <v>368</v>
      </c>
      <c r="F264" s="204" t="s">
        <v>364</v>
      </c>
      <c r="G264" s="205" t="s">
        <v>365</v>
      </c>
      <c r="H264" s="206">
        <v>51.6</v>
      </c>
      <c r="I264" s="207"/>
      <c r="J264" s="206">
        <f>ROUND(I264*H264,0)</f>
        <v>0</v>
      </c>
      <c r="K264" s="204" t="s">
        <v>1</v>
      </c>
      <c r="L264" s="208"/>
      <c r="M264" s="209" t="s">
        <v>1</v>
      </c>
      <c r="N264" s="210" t="s">
        <v>41</v>
      </c>
      <c r="O264" s="70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5" t="s">
        <v>156</v>
      </c>
      <c r="AT264" s="195" t="s">
        <v>152</v>
      </c>
      <c r="AU264" s="195" t="s">
        <v>85</v>
      </c>
      <c r="AY264" s="16" t="s">
        <v>142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8</v>
      </c>
      <c r="BK264" s="196">
        <f>ROUND(I264*H264,0)</f>
        <v>0</v>
      </c>
      <c r="BL264" s="16" t="s">
        <v>149</v>
      </c>
      <c r="BM264" s="195" t="s">
        <v>167</v>
      </c>
    </row>
    <row r="265" spans="1:65" s="2" customFormat="1" ht="19.5">
      <c r="A265" s="33"/>
      <c r="B265" s="34"/>
      <c r="C265" s="35"/>
      <c r="D265" s="197" t="s">
        <v>150</v>
      </c>
      <c r="E265" s="35"/>
      <c r="F265" s="198" t="s">
        <v>364</v>
      </c>
      <c r="G265" s="35"/>
      <c r="H265" s="35"/>
      <c r="I265" s="199"/>
      <c r="J265" s="35"/>
      <c r="K265" s="35"/>
      <c r="L265" s="38"/>
      <c r="M265" s="200"/>
      <c r="N265" s="201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85</v>
      </c>
    </row>
    <row r="266" spans="1:65" s="2" customFormat="1" ht="33" customHeight="1">
      <c r="A266" s="33"/>
      <c r="B266" s="34"/>
      <c r="C266" s="202" t="s">
        <v>256</v>
      </c>
      <c r="D266" s="202" t="s">
        <v>152</v>
      </c>
      <c r="E266" s="203" t="s">
        <v>369</v>
      </c>
      <c r="F266" s="204" t="s">
        <v>370</v>
      </c>
      <c r="G266" s="205" t="s">
        <v>365</v>
      </c>
      <c r="H266" s="206">
        <v>5.64</v>
      </c>
      <c r="I266" s="207"/>
      <c r="J266" s="206">
        <f>ROUND(I266*H266,0)</f>
        <v>0</v>
      </c>
      <c r="K266" s="204" t="s">
        <v>1</v>
      </c>
      <c r="L266" s="208"/>
      <c r="M266" s="209" t="s">
        <v>1</v>
      </c>
      <c r="N266" s="210" t="s">
        <v>41</v>
      </c>
      <c r="O266" s="70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5" t="s">
        <v>156</v>
      </c>
      <c r="AT266" s="195" t="s">
        <v>152</v>
      </c>
      <c r="AU266" s="195" t="s">
        <v>85</v>
      </c>
      <c r="AY266" s="16" t="s">
        <v>142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6" t="s">
        <v>8</v>
      </c>
      <c r="BK266" s="196">
        <f>ROUND(I266*H266,0)</f>
        <v>0</v>
      </c>
      <c r="BL266" s="16" t="s">
        <v>149</v>
      </c>
      <c r="BM266" s="195" t="s">
        <v>26</v>
      </c>
    </row>
    <row r="267" spans="1:65" s="2" customFormat="1" ht="19.5">
      <c r="A267" s="33"/>
      <c r="B267" s="34"/>
      <c r="C267" s="35"/>
      <c r="D267" s="197" t="s">
        <v>150</v>
      </c>
      <c r="E267" s="35"/>
      <c r="F267" s="198" t="s">
        <v>370</v>
      </c>
      <c r="G267" s="35"/>
      <c r="H267" s="35"/>
      <c r="I267" s="199"/>
      <c r="J267" s="35"/>
      <c r="K267" s="35"/>
      <c r="L267" s="38"/>
      <c r="M267" s="200"/>
      <c r="N267" s="201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150</v>
      </c>
      <c r="AU267" s="16" t="s">
        <v>85</v>
      </c>
    </row>
    <row r="268" spans="1:65" s="2" customFormat="1" ht="33" customHeight="1">
      <c r="A268" s="33"/>
      <c r="B268" s="34"/>
      <c r="C268" s="202" t="s">
        <v>371</v>
      </c>
      <c r="D268" s="202" t="s">
        <v>152</v>
      </c>
      <c r="E268" s="203" t="s">
        <v>372</v>
      </c>
      <c r="F268" s="204" t="s">
        <v>373</v>
      </c>
      <c r="G268" s="205" t="s">
        <v>365</v>
      </c>
      <c r="H268" s="206">
        <v>2.63</v>
      </c>
      <c r="I268" s="207"/>
      <c r="J268" s="206">
        <f>ROUND(I268*H268,0)</f>
        <v>0</v>
      </c>
      <c r="K268" s="204" t="s">
        <v>1</v>
      </c>
      <c r="L268" s="208"/>
      <c r="M268" s="209" t="s">
        <v>1</v>
      </c>
      <c r="N268" s="210" t="s">
        <v>41</v>
      </c>
      <c r="O268" s="70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5" t="s">
        <v>156</v>
      </c>
      <c r="AT268" s="195" t="s">
        <v>152</v>
      </c>
      <c r="AU268" s="195" t="s">
        <v>85</v>
      </c>
      <c r="AY268" s="16" t="s">
        <v>142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6" t="s">
        <v>8</v>
      </c>
      <c r="BK268" s="196">
        <f>ROUND(I268*H268,0)</f>
        <v>0</v>
      </c>
      <c r="BL268" s="16" t="s">
        <v>149</v>
      </c>
      <c r="BM268" s="195" t="s">
        <v>374</v>
      </c>
    </row>
    <row r="269" spans="1:65" s="2" customFormat="1" ht="19.5">
      <c r="A269" s="33"/>
      <c r="B269" s="34"/>
      <c r="C269" s="35"/>
      <c r="D269" s="197" t="s">
        <v>150</v>
      </c>
      <c r="E269" s="35"/>
      <c r="F269" s="198" t="s">
        <v>373</v>
      </c>
      <c r="G269" s="35"/>
      <c r="H269" s="35"/>
      <c r="I269" s="199"/>
      <c r="J269" s="35"/>
      <c r="K269" s="35"/>
      <c r="L269" s="38"/>
      <c r="M269" s="200"/>
      <c r="N269" s="201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150</v>
      </c>
      <c r="AU269" s="16" t="s">
        <v>85</v>
      </c>
    </row>
    <row r="270" spans="1:65" s="2" customFormat="1" ht="16.5" customHeight="1">
      <c r="A270" s="33"/>
      <c r="B270" s="34"/>
      <c r="C270" s="185" t="s">
        <v>261</v>
      </c>
      <c r="D270" s="185" t="s">
        <v>145</v>
      </c>
      <c r="E270" s="186" t="s">
        <v>375</v>
      </c>
      <c r="F270" s="187" t="s">
        <v>376</v>
      </c>
      <c r="G270" s="188" t="s">
        <v>285</v>
      </c>
      <c r="H270" s="189">
        <v>1</v>
      </c>
      <c r="I270" s="190"/>
      <c r="J270" s="189">
        <f>ROUND(I270*H270,0)</f>
        <v>0</v>
      </c>
      <c r="K270" s="187" t="s">
        <v>173</v>
      </c>
      <c r="L270" s="38"/>
      <c r="M270" s="191" t="s">
        <v>1</v>
      </c>
      <c r="N270" s="192" t="s">
        <v>41</v>
      </c>
      <c r="O270" s="70"/>
      <c r="P270" s="193">
        <f>O270*H270</f>
        <v>0</v>
      </c>
      <c r="Q270" s="193">
        <v>0</v>
      </c>
      <c r="R270" s="193">
        <f>Q270*H270</f>
        <v>0</v>
      </c>
      <c r="S270" s="193">
        <v>0</v>
      </c>
      <c r="T270" s="194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5" t="s">
        <v>149</v>
      </c>
      <c r="AT270" s="195" t="s">
        <v>145</v>
      </c>
      <c r="AU270" s="195" t="s">
        <v>85</v>
      </c>
      <c r="AY270" s="16" t="s">
        <v>142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6" t="s">
        <v>8</v>
      </c>
      <c r="BK270" s="196">
        <f>ROUND(I270*H270,0)</f>
        <v>0</v>
      </c>
      <c r="BL270" s="16" t="s">
        <v>149</v>
      </c>
      <c r="BM270" s="195" t="s">
        <v>377</v>
      </c>
    </row>
    <row r="271" spans="1:65" s="2" customFormat="1" ht="29.25">
      <c r="A271" s="33"/>
      <c r="B271" s="34"/>
      <c r="C271" s="35"/>
      <c r="D271" s="197" t="s">
        <v>150</v>
      </c>
      <c r="E271" s="35"/>
      <c r="F271" s="198" t="s">
        <v>378</v>
      </c>
      <c r="G271" s="35"/>
      <c r="H271" s="35"/>
      <c r="I271" s="199"/>
      <c r="J271" s="35"/>
      <c r="K271" s="35"/>
      <c r="L271" s="38"/>
      <c r="M271" s="200"/>
      <c r="N271" s="201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150</v>
      </c>
      <c r="AU271" s="16" t="s">
        <v>85</v>
      </c>
    </row>
    <row r="272" spans="1:65" s="13" customFormat="1" ht="11.25">
      <c r="B272" s="211"/>
      <c r="C272" s="212"/>
      <c r="D272" s="197" t="s">
        <v>164</v>
      </c>
      <c r="E272" s="213" t="s">
        <v>1</v>
      </c>
      <c r="F272" s="214" t="s">
        <v>379</v>
      </c>
      <c r="G272" s="212"/>
      <c r="H272" s="215">
        <v>1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164</v>
      </c>
      <c r="AU272" s="221" t="s">
        <v>85</v>
      </c>
      <c r="AV272" s="13" t="s">
        <v>85</v>
      </c>
      <c r="AW272" s="13" t="s">
        <v>32</v>
      </c>
      <c r="AX272" s="13" t="s">
        <v>76</v>
      </c>
      <c r="AY272" s="221" t="s">
        <v>142</v>
      </c>
    </row>
    <row r="273" spans="1:65" s="14" customFormat="1" ht="11.25">
      <c r="B273" s="222"/>
      <c r="C273" s="223"/>
      <c r="D273" s="197" t="s">
        <v>164</v>
      </c>
      <c r="E273" s="224" t="s">
        <v>1</v>
      </c>
      <c r="F273" s="225" t="s">
        <v>166</v>
      </c>
      <c r="G273" s="223"/>
      <c r="H273" s="226">
        <v>1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164</v>
      </c>
      <c r="AU273" s="232" t="s">
        <v>85</v>
      </c>
      <c r="AV273" s="14" t="s">
        <v>149</v>
      </c>
      <c r="AW273" s="14" t="s">
        <v>32</v>
      </c>
      <c r="AX273" s="14" t="s">
        <v>8</v>
      </c>
      <c r="AY273" s="232" t="s">
        <v>142</v>
      </c>
    </row>
    <row r="274" spans="1:65" s="2" customFormat="1" ht="16.5" customHeight="1">
      <c r="A274" s="33"/>
      <c r="B274" s="34"/>
      <c r="C274" s="202" t="s">
        <v>380</v>
      </c>
      <c r="D274" s="202" t="s">
        <v>152</v>
      </c>
      <c r="E274" s="203" t="s">
        <v>381</v>
      </c>
      <c r="F274" s="204" t="s">
        <v>382</v>
      </c>
      <c r="G274" s="205" t="s">
        <v>155</v>
      </c>
      <c r="H274" s="206">
        <v>1</v>
      </c>
      <c r="I274" s="207"/>
      <c r="J274" s="206">
        <f>ROUND(I274*H274,0)</f>
        <v>0</v>
      </c>
      <c r="K274" s="204" t="s">
        <v>1</v>
      </c>
      <c r="L274" s="208"/>
      <c r="M274" s="209" t="s">
        <v>1</v>
      </c>
      <c r="N274" s="210" t="s">
        <v>41</v>
      </c>
      <c r="O274" s="70"/>
      <c r="P274" s="193">
        <f>O274*H274</f>
        <v>0</v>
      </c>
      <c r="Q274" s="193">
        <v>0</v>
      </c>
      <c r="R274" s="193">
        <f>Q274*H274</f>
        <v>0</v>
      </c>
      <c r="S274" s="193">
        <v>0</v>
      </c>
      <c r="T274" s="19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5" t="s">
        <v>156</v>
      </c>
      <c r="AT274" s="195" t="s">
        <v>152</v>
      </c>
      <c r="AU274" s="195" t="s">
        <v>85</v>
      </c>
      <c r="AY274" s="16" t="s">
        <v>142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6" t="s">
        <v>8</v>
      </c>
      <c r="BK274" s="196">
        <f>ROUND(I274*H274,0)</f>
        <v>0</v>
      </c>
      <c r="BL274" s="16" t="s">
        <v>149</v>
      </c>
      <c r="BM274" s="195" t="s">
        <v>383</v>
      </c>
    </row>
    <row r="275" spans="1:65" s="2" customFormat="1" ht="11.25">
      <c r="A275" s="33"/>
      <c r="B275" s="34"/>
      <c r="C275" s="35"/>
      <c r="D275" s="197" t="s">
        <v>150</v>
      </c>
      <c r="E275" s="35"/>
      <c r="F275" s="198" t="s">
        <v>382</v>
      </c>
      <c r="G275" s="35"/>
      <c r="H275" s="35"/>
      <c r="I275" s="199"/>
      <c r="J275" s="35"/>
      <c r="K275" s="35"/>
      <c r="L275" s="38"/>
      <c r="M275" s="200"/>
      <c r="N275" s="201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150</v>
      </c>
      <c r="AU275" s="16" t="s">
        <v>85</v>
      </c>
    </row>
    <row r="276" spans="1:65" s="2" customFormat="1" ht="16.5" customHeight="1">
      <c r="A276" s="33"/>
      <c r="B276" s="34"/>
      <c r="C276" s="185" t="s">
        <v>265</v>
      </c>
      <c r="D276" s="185" t="s">
        <v>145</v>
      </c>
      <c r="E276" s="186" t="s">
        <v>384</v>
      </c>
      <c r="F276" s="187" t="s">
        <v>385</v>
      </c>
      <c r="G276" s="188" t="s">
        <v>285</v>
      </c>
      <c r="H276" s="189">
        <v>1</v>
      </c>
      <c r="I276" s="190"/>
      <c r="J276" s="189">
        <f>ROUND(I276*H276,0)</f>
        <v>0</v>
      </c>
      <c r="K276" s="187" t="s">
        <v>173</v>
      </c>
      <c r="L276" s="38"/>
      <c r="M276" s="191" t="s">
        <v>1</v>
      </c>
      <c r="N276" s="192" t="s">
        <v>41</v>
      </c>
      <c r="O276" s="70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5" t="s">
        <v>149</v>
      </c>
      <c r="AT276" s="195" t="s">
        <v>145</v>
      </c>
      <c r="AU276" s="195" t="s">
        <v>85</v>
      </c>
      <c r="AY276" s="16" t="s">
        <v>142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6" t="s">
        <v>8</v>
      </c>
      <c r="BK276" s="196">
        <f>ROUND(I276*H276,0)</f>
        <v>0</v>
      </c>
      <c r="BL276" s="16" t="s">
        <v>149</v>
      </c>
      <c r="BM276" s="195" t="s">
        <v>386</v>
      </c>
    </row>
    <row r="277" spans="1:65" s="2" customFormat="1" ht="29.25">
      <c r="A277" s="33"/>
      <c r="B277" s="34"/>
      <c r="C277" s="35"/>
      <c r="D277" s="197" t="s">
        <v>150</v>
      </c>
      <c r="E277" s="35"/>
      <c r="F277" s="198" t="s">
        <v>387</v>
      </c>
      <c r="G277" s="35"/>
      <c r="H277" s="35"/>
      <c r="I277" s="199"/>
      <c r="J277" s="35"/>
      <c r="K277" s="35"/>
      <c r="L277" s="38"/>
      <c r="M277" s="200"/>
      <c r="N277" s="201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150</v>
      </c>
      <c r="AU277" s="16" t="s">
        <v>85</v>
      </c>
    </row>
    <row r="278" spans="1:65" s="13" customFormat="1" ht="11.25">
      <c r="B278" s="211"/>
      <c r="C278" s="212"/>
      <c r="D278" s="197" t="s">
        <v>164</v>
      </c>
      <c r="E278" s="213" t="s">
        <v>1</v>
      </c>
      <c r="F278" s="214" t="s">
        <v>388</v>
      </c>
      <c r="G278" s="212"/>
      <c r="H278" s="215">
        <v>1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164</v>
      </c>
      <c r="AU278" s="221" t="s">
        <v>85</v>
      </c>
      <c r="AV278" s="13" t="s">
        <v>85</v>
      </c>
      <c r="AW278" s="13" t="s">
        <v>32</v>
      </c>
      <c r="AX278" s="13" t="s">
        <v>76</v>
      </c>
      <c r="AY278" s="221" t="s">
        <v>142</v>
      </c>
    </row>
    <row r="279" spans="1:65" s="14" customFormat="1" ht="11.25">
      <c r="B279" s="222"/>
      <c r="C279" s="223"/>
      <c r="D279" s="197" t="s">
        <v>164</v>
      </c>
      <c r="E279" s="224" t="s">
        <v>1</v>
      </c>
      <c r="F279" s="225" t="s">
        <v>166</v>
      </c>
      <c r="G279" s="223"/>
      <c r="H279" s="226">
        <v>1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164</v>
      </c>
      <c r="AU279" s="232" t="s">
        <v>85</v>
      </c>
      <c r="AV279" s="14" t="s">
        <v>149</v>
      </c>
      <c r="AW279" s="14" t="s">
        <v>32</v>
      </c>
      <c r="AX279" s="14" t="s">
        <v>8</v>
      </c>
      <c r="AY279" s="232" t="s">
        <v>142</v>
      </c>
    </row>
    <row r="280" spans="1:65" s="2" customFormat="1" ht="16.5" customHeight="1">
      <c r="A280" s="33"/>
      <c r="B280" s="34"/>
      <c r="C280" s="202" t="s">
        <v>389</v>
      </c>
      <c r="D280" s="202" t="s">
        <v>152</v>
      </c>
      <c r="E280" s="203" t="s">
        <v>390</v>
      </c>
      <c r="F280" s="204" t="s">
        <v>391</v>
      </c>
      <c r="G280" s="205" t="s">
        <v>155</v>
      </c>
      <c r="H280" s="206">
        <v>1</v>
      </c>
      <c r="I280" s="207"/>
      <c r="J280" s="206">
        <f>ROUND(I280*H280,0)</f>
        <v>0</v>
      </c>
      <c r="K280" s="204" t="s">
        <v>1</v>
      </c>
      <c r="L280" s="208"/>
      <c r="M280" s="209" t="s">
        <v>1</v>
      </c>
      <c r="N280" s="210" t="s">
        <v>41</v>
      </c>
      <c r="O280" s="70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5" t="s">
        <v>156</v>
      </c>
      <c r="AT280" s="195" t="s">
        <v>152</v>
      </c>
      <c r="AU280" s="195" t="s">
        <v>85</v>
      </c>
      <c r="AY280" s="16" t="s">
        <v>142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6" t="s">
        <v>8</v>
      </c>
      <c r="BK280" s="196">
        <f>ROUND(I280*H280,0)</f>
        <v>0</v>
      </c>
      <c r="BL280" s="16" t="s">
        <v>149</v>
      </c>
      <c r="BM280" s="195" t="s">
        <v>392</v>
      </c>
    </row>
    <row r="281" spans="1:65" s="2" customFormat="1" ht="11.25">
      <c r="A281" s="33"/>
      <c r="B281" s="34"/>
      <c r="C281" s="35"/>
      <c r="D281" s="197" t="s">
        <v>150</v>
      </c>
      <c r="E281" s="35"/>
      <c r="F281" s="198" t="s">
        <v>391</v>
      </c>
      <c r="G281" s="35"/>
      <c r="H281" s="35"/>
      <c r="I281" s="199"/>
      <c r="J281" s="35"/>
      <c r="K281" s="35"/>
      <c r="L281" s="38"/>
      <c r="M281" s="200"/>
      <c r="N281" s="201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150</v>
      </c>
      <c r="AU281" s="16" t="s">
        <v>85</v>
      </c>
    </row>
    <row r="282" spans="1:65" s="2" customFormat="1" ht="24.2" customHeight="1">
      <c r="A282" s="33"/>
      <c r="B282" s="34"/>
      <c r="C282" s="185" t="s">
        <v>271</v>
      </c>
      <c r="D282" s="185" t="s">
        <v>145</v>
      </c>
      <c r="E282" s="186" t="s">
        <v>393</v>
      </c>
      <c r="F282" s="187" t="s">
        <v>394</v>
      </c>
      <c r="G282" s="188" t="s">
        <v>285</v>
      </c>
      <c r="H282" s="189">
        <v>36</v>
      </c>
      <c r="I282" s="190"/>
      <c r="J282" s="189">
        <f>ROUND(I282*H282,0)</f>
        <v>0</v>
      </c>
      <c r="K282" s="187" t="s">
        <v>173</v>
      </c>
      <c r="L282" s="38"/>
      <c r="M282" s="191" t="s">
        <v>1</v>
      </c>
      <c r="N282" s="192" t="s">
        <v>41</v>
      </c>
      <c r="O282" s="70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5" t="s">
        <v>149</v>
      </c>
      <c r="AT282" s="195" t="s">
        <v>145</v>
      </c>
      <c r="AU282" s="195" t="s">
        <v>85</v>
      </c>
      <c r="AY282" s="16" t="s">
        <v>142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6" t="s">
        <v>8</v>
      </c>
      <c r="BK282" s="196">
        <f>ROUND(I282*H282,0)</f>
        <v>0</v>
      </c>
      <c r="BL282" s="16" t="s">
        <v>149</v>
      </c>
      <c r="BM282" s="195" t="s">
        <v>395</v>
      </c>
    </row>
    <row r="283" spans="1:65" s="2" customFormat="1" ht="19.5">
      <c r="A283" s="33"/>
      <c r="B283" s="34"/>
      <c r="C283" s="35"/>
      <c r="D283" s="197" t="s">
        <v>150</v>
      </c>
      <c r="E283" s="35"/>
      <c r="F283" s="198" t="s">
        <v>396</v>
      </c>
      <c r="G283" s="35"/>
      <c r="H283" s="35"/>
      <c r="I283" s="199"/>
      <c r="J283" s="35"/>
      <c r="K283" s="35"/>
      <c r="L283" s="38"/>
      <c r="M283" s="200"/>
      <c r="N283" s="201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150</v>
      </c>
      <c r="AU283" s="16" t="s">
        <v>85</v>
      </c>
    </row>
    <row r="284" spans="1:65" s="2" customFormat="1" ht="24.2" customHeight="1">
      <c r="A284" s="33"/>
      <c r="B284" s="34"/>
      <c r="C284" s="185" t="s">
        <v>397</v>
      </c>
      <c r="D284" s="185" t="s">
        <v>145</v>
      </c>
      <c r="E284" s="186" t="s">
        <v>398</v>
      </c>
      <c r="F284" s="187" t="s">
        <v>399</v>
      </c>
      <c r="G284" s="188" t="s">
        <v>285</v>
      </c>
      <c r="H284" s="189">
        <v>1</v>
      </c>
      <c r="I284" s="190"/>
      <c r="J284" s="189">
        <f>ROUND(I284*H284,0)</f>
        <v>0</v>
      </c>
      <c r="K284" s="187" t="s">
        <v>173</v>
      </c>
      <c r="L284" s="38"/>
      <c r="M284" s="191" t="s">
        <v>1</v>
      </c>
      <c r="N284" s="192" t="s">
        <v>41</v>
      </c>
      <c r="O284" s="70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5" t="s">
        <v>149</v>
      </c>
      <c r="AT284" s="195" t="s">
        <v>145</v>
      </c>
      <c r="AU284" s="195" t="s">
        <v>85</v>
      </c>
      <c r="AY284" s="16" t="s">
        <v>142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6" t="s">
        <v>8</v>
      </c>
      <c r="BK284" s="196">
        <f>ROUND(I284*H284,0)</f>
        <v>0</v>
      </c>
      <c r="BL284" s="16" t="s">
        <v>149</v>
      </c>
      <c r="BM284" s="195" t="s">
        <v>400</v>
      </c>
    </row>
    <row r="285" spans="1:65" s="2" customFormat="1" ht="29.25">
      <c r="A285" s="33"/>
      <c r="B285" s="34"/>
      <c r="C285" s="35"/>
      <c r="D285" s="197" t="s">
        <v>150</v>
      </c>
      <c r="E285" s="35"/>
      <c r="F285" s="198" t="s">
        <v>401</v>
      </c>
      <c r="G285" s="35"/>
      <c r="H285" s="35"/>
      <c r="I285" s="199"/>
      <c r="J285" s="35"/>
      <c r="K285" s="35"/>
      <c r="L285" s="38"/>
      <c r="M285" s="200"/>
      <c r="N285" s="201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150</v>
      </c>
      <c r="AU285" s="16" t="s">
        <v>85</v>
      </c>
    </row>
    <row r="286" spans="1:65" s="2" customFormat="1" ht="24.2" customHeight="1">
      <c r="A286" s="33"/>
      <c r="B286" s="34"/>
      <c r="C286" s="185" t="s">
        <v>275</v>
      </c>
      <c r="D286" s="185" t="s">
        <v>145</v>
      </c>
      <c r="E286" s="186" t="s">
        <v>402</v>
      </c>
      <c r="F286" s="187" t="s">
        <v>403</v>
      </c>
      <c r="G286" s="188" t="s">
        <v>285</v>
      </c>
      <c r="H286" s="189">
        <v>1</v>
      </c>
      <c r="I286" s="190"/>
      <c r="J286" s="189">
        <f>ROUND(I286*H286,0)</f>
        <v>0</v>
      </c>
      <c r="K286" s="187" t="s">
        <v>173</v>
      </c>
      <c r="L286" s="38"/>
      <c r="M286" s="191" t="s">
        <v>1</v>
      </c>
      <c r="N286" s="192" t="s">
        <v>41</v>
      </c>
      <c r="O286" s="70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5" t="s">
        <v>149</v>
      </c>
      <c r="AT286" s="195" t="s">
        <v>145</v>
      </c>
      <c r="AU286" s="195" t="s">
        <v>85</v>
      </c>
      <c r="AY286" s="16" t="s">
        <v>142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6" t="s">
        <v>8</v>
      </c>
      <c r="BK286" s="196">
        <f>ROUND(I286*H286,0)</f>
        <v>0</v>
      </c>
      <c r="BL286" s="16" t="s">
        <v>149</v>
      </c>
      <c r="BM286" s="195" t="s">
        <v>404</v>
      </c>
    </row>
    <row r="287" spans="1:65" s="2" customFormat="1" ht="29.25">
      <c r="A287" s="33"/>
      <c r="B287" s="34"/>
      <c r="C287" s="35"/>
      <c r="D287" s="197" t="s">
        <v>150</v>
      </c>
      <c r="E287" s="35"/>
      <c r="F287" s="198" t="s">
        <v>405</v>
      </c>
      <c r="G287" s="35"/>
      <c r="H287" s="35"/>
      <c r="I287" s="199"/>
      <c r="J287" s="35"/>
      <c r="K287" s="35"/>
      <c r="L287" s="38"/>
      <c r="M287" s="200"/>
      <c r="N287" s="201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150</v>
      </c>
      <c r="AU287" s="16" t="s">
        <v>85</v>
      </c>
    </row>
    <row r="288" spans="1:65" s="2" customFormat="1" ht="24.2" customHeight="1">
      <c r="A288" s="33"/>
      <c r="B288" s="34"/>
      <c r="C288" s="185" t="s">
        <v>406</v>
      </c>
      <c r="D288" s="185" t="s">
        <v>145</v>
      </c>
      <c r="E288" s="186" t="s">
        <v>407</v>
      </c>
      <c r="F288" s="187" t="s">
        <v>408</v>
      </c>
      <c r="G288" s="188" t="s">
        <v>285</v>
      </c>
      <c r="H288" s="189">
        <v>40</v>
      </c>
      <c r="I288" s="190"/>
      <c r="J288" s="189">
        <f>ROUND(I288*H288,0)</f>
        <v>0</v>
      </c>
      <c r="K288" s="187" t="s">
        <v>173</v>
      </c>
      <c r="L288" s="38"/>
      <c r="M288" s="191" t="s">
        <v>1</v>
      </c>
      <c r="N288" s="192" t="s">
        <v>41</v>
      </c>
      <c r="O288" s="70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5" t="s">
        <v>149</v>
      </c>
      <c r="AT288" s="195" t="s">
        <v>145</v>
      </c>
      <c r="AU288" s="195" t="s">
        <v>85</v>
      </c>
      <c r="AY288" s="16" t="s">
        <v>142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6" t="s">
        <v>8</v>
      </c>
      <c r="BK288" s="196">
        <f>ROUND(I288*H288,0)</f>
        <v>0</v>
      </c>
      <c r="BL288" s="16" t="s">
        <v>149</v>
      </c>
      <c r="BM288" s="195" t="s">
        <v>409</v>
      </c>
    </row>
    <row r="289" spans="1:65" s="2" customFormat="1" ht="29.25">
      <c r="A289" s="33"/>
      <c r="B289" s="34"/>
      <c r="C289" s="35"/>
      <c r="D289" s="197" t="s">
        <v>150</v>
      </c>
      <c r="E289" s="35"/>
      <c r="F289" s="198" t="s">
        <v>410</v>
      </c>
      <c r="G289" s="35"/>
      <c r="H289" s="35"/>
      <c r="I289" s="199"/>
      <c r="J289" s="35"/>
      <c r="K289" s="35"/>
      <c r="L289" s="38"/>
      <c r="M289" s="200"/>
      <c r="N289" s="201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150</v>
      </c>
      <c r="AU289" s="16" t="s">
        <v>85</v>
      </c>
    </row>
    <row r="290" spans="1:65" s="2" customFormat="1" ht="24.2" customHeight="1">
      <c r="A290" s="33"/>
      <c r="B290" s="34"/>
      <c r="C290" s="185" t="s">
        <v>280</v>
      </c>
      <c r="D290" s="185" t="s">
        <v>145</v>
      </c>
      <c r="E290" s="186" t="s">
        <v>411</v>
      </c>
      <c r="F290" s="187" t="s">
        <v>412</v>
      </c>
      <c r="G290" s="188" t="s">
        <v>285</v>
      </c>
      <c r="H290" s="189">
        <v>25</v>
      </c>
      <c r="I290" s="190"/>
      <c r="J290" s="189">
        <f>ROUND(I290*H290,0)</f>
        <v>0</v>
      </c>
      <c r="K290" s="187" t="s">
        <v>173</v>
      </c>
      <c r="L290" s="38"/>
      <c r="M290" s="191" t="s">
        <v>1</v>
      </c>
      <c r="N290" s="192" t="s">
        <v>41</v>
      </c>
      <c r="O290" s="70"/>
      <c r="P290" s="193">
        <f>O290*H290</f>
        <v>0</v>
      </c>
      <c r="Q290" s="193">
        <v>0</v>
      </c>
      <c r="R290" s="193">
        <f>Q290*H290</f>
        <v>0</v>
      </c>
      <c r="S290" s="193">
        <v>0</v>
      </c>
      <c r="T290" s="19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5" t="s">
        <v>149</v>
      </c>
      <c r="AT290" s="195" t="s">
        <v>145</v>
      </c>
      <c r="AU290" s="195" t="s">
        <v>85</v>
      </c>
      <c r="AY290" s="16" t="s">
        <v>142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6" t="s">
        <v>8</v>
      </c>
      <c r="BK290" s="196">
        <f>ROUND(I290*H290,0)</f>
        <v>0</v>
      </c>
      <c r="BL290" s="16" t="s">
        <v>149</v>
      </c>
      <c r="BM290" s="195" t="s">
        <v>413</v>
      </c>
    </row>
    <row r="291" spans="1:65" s="2" customFormat="1" ht="29.25">
      <c r="A291" s="33"/>
      <c r="B291" s="34"/>
      <c r="C291" s="35"/>
      <c r="D291" s="197" t="s">
        <v>150</v>
      </c>
      <c r="E291" s="35"/>
      <c r="F291" s="198" t="s">
        <v>414</v>
      </c>
      <c r="G291" s="35"/>
      <c r="H291" s="35"/>
      <c r="I291" s="199"/>
      <c r="J291" s="35"/>
      <c r="K291" s="35"/>
      <c r="L291" s="38"/>
      <c r="M291" s="200"/>
      <c r="N291" s="201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150</v>
      </c>
      <c r="AU291" s="16" t="s">
        <v>85</v>
      </c>
    </row>
    <row r="292" spans="1:65" s="13" customFormat="1" ht="11.25">
      <c r="B292" s="211"/>
      <c r="C292" s="212"/>
      <c r="D292" s="197" t="s">
        <v>164</v>
      </c>
      <c r="E292" s="213" t="s">
        <v>1</v>
      </c>
      <c r="F292" s="214" t="s">
        <v>415</v>
      </c>
      <c r="G292" s="212"/>
      <c r="H292" s="215">
        <v>24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164</v>
      </c>
      <c r="AU292" s="221" t="s">
        <v>85</v>
      </c>
      <c r="AV292" s="13" t="s">
        <v>85</v>
      </c>
      <c r="AW292" s="13" t="s">
        <v>32</v>
      </c>
      <c r="AX292" s="13" t="s">
        <v>76</v>
      </c>
      <c r="AY292" s="221" t="s">
        <v>142</v>
      </c>
    </row>
    <row r="293" spans="1:65" s="13" customFormat="1" ht="11.25">
      <c r="B293" s="211"/>
      <c r="C293" s="212"/>
      <c r="D293" s="197" t="s">
        <v>164</v>
      </c>
      <c r="E293" s="213" t="s">
        <v>1</v>
      </c>
      <c r="F293" s="214" t="s">
        <v>416</v>
      </c>
      <c r="G293" s="212"/>
      <c r="H293" s="215">
        <v>1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164</v>
      </c>
      <c r="AU293" s="221" t="s">
        <v>85</v>
      </c>
      <c r="AV293" s="13" t="s">
        <v>85</v>
      </c>
      <c r="AW293" s="13" t="s">
        <v>32</v>
      </c>
      <c r="AX293" s="13" t="s">
        <v>76</v>
      </c>
      <c r="AY293" s="221" t="s">
        <v>142</v>
      </c>
    </row>
    <row r="294" spans="1:65" s="14" customFormat="1" ht="11.25">
      <c r="B294" s="222"/>
      <c r="C294" s="223"/>
      <c r="D294" s="197" t="s">
        <v>164</v>
      </c>
      <c r="E294" s="224" t="s">
        <v>1</v>
      </c>
      <c r="F294" s="225" t="s">
        <v>166</v>
      </c>
      <c r="G294" s="223"/>
      <c r="H294" s="226">
        <v>25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164</v>
      </c>
      <c r="AU294" s="232" t="s">
        <v>85</v>
      </c>
      <c r="AV294" s="14" t="s">
        <v>149</v>
      </c>
      <c r="AW294" s="14" t="s">
        <v>32</v>
      </c>
      <c r="AX294" s="14" t="s">
        <v>8</v>
      </c>
      <c r="AY294" s="232" t="s">
        <v>142</v>
      </c>
    </row>
    <row r="295" spans="1:65" s="2" customFormat="1" ht="37.9" customHeight="1">
      <c r="A295" s="33"/>
      <c r="B295" s="34"/>
      <c r="C295" s="185" t="s">
        <v>417</v>
      </c>
      <c r="D295" s="185" t="s">
        <v>145</v>
      </c>
      <c r="E295" s="186" t="s">
        <v>418</v>
      </c>
      <c r="F295" s="187" t="s">
        <v>419</v>
      </c>
      <c r="G295" s="188" t="s">
        <v>162</v>
      </c>
      <c r="H295" s="189">
        <v>3.19</v>
      </c>
      <c r="I295" s="190"/>
      <c r="J295" s="189">
        <f>ROUND(I295*H295,0)</f>
        <v>0</v>
      </c>
      <c r="K295" s="187" t="s">
        <v>173</v>
      </c>
      <c r="L295" s="38"/>
      <c r="M295" s="191" t="s">
        <v>1</v>
      </c>
      <c r="N295" s="192" t="s">
        <v>41</v>
      </c>
      <c r="O295" s="70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5" t="s">
        <v>149</v>
      </c>
      <c r="AT295" s="195" t="s">
        <v>145</v>
      </c>
      <c r="AU295" s="195" t="s">
        <v>85</v>
      </c>
      <c r="AY295" s="16" t="s">
        <v>142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8</v>
      </c>
      <c r="BK295" s="196">
        <f>ROUND(I295*H295,0)</f>
        <v>0</v>
      </c>
      <c r="BL295" s="16" t="s">
        <v>149</v>
      </c>
      <c r="BM295" s="195" t="s">
        <v>420</v>
      </c>
    </row>
    <row r="296" spans="1:65" s="2" customFormat="1" ht="29.25">
      <c r="A296" s="33"/>
      <c r="B296" s="34"/>
      <c r="C296" s="35"/>
      <c r="D296" s="197" t="s">
        <v>150</v>
      </c>
      <c r="E296" s="35"/>
      <c r="F296" s="198" t="s">
        <v>421</v>
      </c>
      <c r="G296" s="35"/>
      <c r="H296" s="35"/>
      <c r="I296" s="199"/>
      <c r="J296" s="35"/>
      <c r="K296" s="35"/>
      <c r="L296" s="38"/>
      <c r="M296" s="200"/>
      <c r="N296" s="201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150</v>
      </c>
      <c r="AU296" s="16" t="s">
        <v>85</v>
      </c>
    </row>
    <row r="297" spans="1:65" s="2" customFormat="1" ht="33" customHeight="1">
      <c r="A297" s="33"/>
      <c r="B297" s="34"/>
      <c r="C297" s="185" t="s">
        <v>286</v>
      </c>
      <c r="D297" s="185" t="s">
        <v>145</v>
      </c>
      <c r="E297" s="186" t="s">
        <v>422</v>
      </c>
      <c r="F297" s="187" t="s">
        <v>423</v>
      </c>
      <c r="G297" s="188" t="s">
        <v>162</v>
      </c>
      <c r="H297" s="189">
        <v>177.71</v>
      </c>
      <c r="I297" s="190"/>
      <c r="J297" s="189">
        <f>ROUND(I297*H297,0)</f>
        <v>0</v>
      </c>
      <c r="K297" s="187" t="s">
        <v>173</v>
      </c>
      <c r="L297" s="38"/>
      <c r="M297" s="191" t="s">
        <v>1</v>
      </c>
      <c r="N297" s="192" t="s">
        <v>41</v>
      </c>
      <c r="O297" s="70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5" t="s">
        <v>149</v>
      </c>
      <c r="AT297" s="195" t="s">
        <v>145</v>
      </c>
      <c r="AU297" s="195" t="s">
        <v>85</v>
      </c>
      <c r="AY297" s="16" t="s">
        <v>142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8</v>
      </c>
      <c r="BK297" s="196">
        <f>ROUND(I297*H297,0)</f>
        <v>0</v>
      </c>
      <c r="BL297" s="16" t="s">
        <v>149</v>
      </c>
      <c r="BM297" s="195" t="s">
        <v>424</v>
      </c>
    </row>
    <row r="298" spans="1:65" s="2" customFormat="1" ht="29.25">
      <c r="A298" s="33"/>
      <c r="B298" s="34"/>
      <c r="C298" s="35"/>
      <c r="D298" s="197" t="s">
        <v>150</v>
      </c>
      <c r="E298" s="35"/>
      <c r="F298" s="198" t="s">
        <v>425</v>
      </c>
      <c r="G298" s="35"/>
      <c r="H298" s="35"/>
      <c r="I298" s="199"/>
      <c r="J298" s="35"/>
      <c r="K298" s="35"/>
      <c r="L298" s="38"/>
      <c r="M298" s="200"/>
      <c r="N298" s="201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150</v>
      </c>
      <c r="AU298" s="16" t="s">
        <v>85</v>
      </c>
    </row>
    <row r="299" spans="1:65" s="13" customFormat="1" ht="11.25">
      <c r="B299" s="211"/>
      <c r="C299" s="212"/>
      <c r="D299" s="197" t="s">
        <v>164</v>
      </c>
      <c r="E299" s="213" t="s">
        <v>1</v>
      </c>
      <c r="F299" s="214" t="s">
        <v>426</v>
      </c>
      <c r="G299" s="212"/>
      <c r="H299" s="215">
        <v>171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164</v>
      </c>
      <c r="AU299" s="221" t="s">
        <v>85</v>
      </c>
      <c r="AV299" s="13" t="s">
        <v>85</v>
      </c>
      <c r="AW299" s="13" t="s">
        <v>32</v>
      </c>
      <c r="AX299" s="13" t="s">
        <v>76</v>
      </c>
      <c r="AY299" s="221" t="s">
        <v>142</v>
      </c>
    </row>
    <row r="300" spans="1:65" s="13" customFormat="1" ht="11.25">
      <c r="B300" s="211"/>
      <c r="C300" s="212"/>
      <c r="D300" s="197" t="s">
        <v>164</v>
      </c>
      <c r="E300" s="213" t="s">
        <v>1</v>
      </c>
      <c r="F300" s="214" t="s">
        <v>427</v>
      </c>
      <c r="G300" s="212"/>
      <c r="H300" s="215">
        <v>6.71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164</v>
      </c>
      <c r="AU300" s="221" t="s">
        <v>85</v>
      </c>
      <c r="AV300" s="13" t="s">
        <v>85</v>
      </c>
      <c r="AW300" s="13" t="s">
        <v>32</v>
      </c>
      <c r="AX300" s="13" t="s">
        <v>76</v>
      </c>
      <c r="AY300" s="221" t="s">
        <v>142</v>
      </c>
    </row>
    <row r="301" spans="1:65" s="14" customFormat="1" ht="11.25">
      <c r="B301" s="222"/>
      <c r="C301" s="223"/>
      <c r="D301" s="197" t="s">
        <v>164</v>
      </c>
      <c r="E301" s="224" t="s">
        <v>1</v>
      </c>
      <c r="F301" s="225" t="s">
        <v>166</v>
      </c>
      <c r="G301" s="223"/>
      <c r="H301" s="226">
        <v>177.71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164</v>
      </c>
      <c r="AU301" s="232" t="s">
        <v>85</v>
      </c>
      <c r="AV301" s="14" t="s">
        <v>149</v>
      </c>
      <c r="AW301" s="14" t="s">
        <v>32</v>
      </c>
      <c r="AX301" s="14" t="s">
        <v>8</v>
      </c>
      <c r="AY301" s="232" t="s">
        <v>142</v>
      </c>
    </row>
    <row r="302" spans="1:65" s="12" customFormat="1" ht="22.9" customHeight="1">
      <c r="B302" s="169"/>
      <c r="C302" s="170"/>
      <c r="D302" s="171" t="s">
        <v>75</v>
      </c>
      <c r="E302" s="183" t="s">
        <v>428</v>
      </c>
      <c r="F302" s="183" t="s">
        <v>429</v>
      </c>
      <c r="G302" s="170"/>
      <c r="H302" s="170"/>
      <c r="I302" s="173"/>
      <c r="J302" s="184">
        <f>BK302</f>
        <v>0</v>
      </c>
      <c r="K302" s="170"/>
      <c r="L302" s="175"/>
      <c r="M302" s="176"/>
      <c r="N302" s="177"/>
      <c r="O302" s="177"/>
      <c r="P302" s="178">
        <f>SUM(P303:P314)</f>
        <v>0</v>
      </c>
      <c r="Q302" s="177"/>
      <c r="R302" s="178">
        <f>SUM(R303:R314)</f>
        <v>0</v>
      </c>
      <c r="S302" s="177"/>
      <c r="T302" s="179">
        <f>SUM(T303:T314)</f>
        <v>0</v>
      </c>
      <c r="AR302" s="180" t="s">
        <v>8</v>
      </c>
      <c r="AT302" s="181" t="s">
        <v>75</v>
      </c>
      <c r="AU302" s="181" t="s">
        <v>8</v>
      </c>
      <c r="AY302" s="180" t="s">
        <v>142</v>
      </c>
      <c r="BK302" s="182">
        <f>SUM(BK303:BK314)</f>
        <v>0</v>
      </c>
    </row>
    <row r="303" spans="1:65" s="2" customFormat="1" ht="16.5" customHeight="1">
      <c r="A303" s="33"/>
      <c r="B303" s="34"/>
      <c r="C303" s="185" t="s">
        <v>430</v>
      </c>
      <c r="D303" s="185" t="s">
        <v>145</v>
      </c>
      <c r="E303" s="186" t="s">
        <v>431</v>
      </c>
      <c r="F303" s="187" t="s">
        <v>432</v>
      </c>
      <c r="G303" s="188" t="s">
        <v>433</v>
      </c>
      <c r="H303" s="189">
        <v>17.53</v>
      </c>
      <c r="I303" s="190"/>
      <c r="J303" s="189">
        <f>ROUND(I303*H303,0)</f>
        <v>0</v>
      </c>
      <c r="K303" s="187" t="s">
        <v>173</v>
      </c>
      <c r="L303" s="38"/>
      <c r="M303" s="191" t="s">
        <v>1</v>
      </c>
      <c r="N303" s="192" t="s">
        <v>41</v>
      </c>
      <c r="O303" s="70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5" t="s">
        <v>149</v>
      </c>
      <c r="AT303" s="195" t="s">
        <v>145</v>
      </c>
      <c r="AU303" s="195" t="s">
        <v>85</v>
      </c>
      <c r="AY303" s="16" t="s">
        <v>142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8</v>
      </c>
      <c r="BK303" s="196">
        <f>ROUND(I303*H303,0)</f>
        <v>0</v>
      </c>
      <c r="BL303" s="16" t="s">
        <v>149</v>
      </c>
      <c r="BM303" s="195" t="s">
        <v>434</v>
      </c>
    </row>
    <row r="304" spans="1:65" s="2" customFormat="1" ht="19.5">
      <c r="A304" s="33"/>
      <c r="B304" s="34"/>
      <c r="C304" s="35"/>
      <c r="D304" s="197" t="s">
        <v>150</v>
      </c>
      <c r="E304" s="35"/>
      <c r="F304" s="198" t="s">
        <v>435</v>
      </c>
      <c r="G304" s="35"/>
      <c r="H304" s="35"/>
      <c r="I304" s="199"/>
      <c r="J304" s="35"/>
      <c r="K304" s="35"/>
      <c r="L304" s="38"/>
      <c r="M304" s="200"/>
      <c r="N304" s="201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150</v>
      </c>
      <c r="AU304" s="16" t="s">
        <v>85</v>
      </c>
    </row>
    <row r="305" spans="1:65" s="2" customFormat="1" ht="24.2" customHeight="1">
      <c r="A305" s="33"/>
      <c r="B305" s="34"/>
      <c r="C305" s="185" t="s">
        <v>291</v>
      </c>
      <c r="D305" s="185" t="s">
        <v>145</v>
      </c>
      <c r="E305" s="186" t="s">
        <v>436</v>
      </c>
      <c r="F305" s="187" t="s">
        <v>437</v>
      </c>
      <c r="G305" s="188" t="s">
        <v>433</v>
      </c>
      <c r="H305" s="189">
        <v>17.53</v>
      </c>
      <c r="I305" s="190"/>
      <c r="J305" s="189">
        <f>ROUND(I305*H305,0)</f>
        <v>0</v>
      </c>
      <c r="K305" s="187" t="s">
        <v>173</v>
      </c>
      <c r="L305" s="38"/>
      <c r="M305" s="191" t="s">
        <v>1</v>
      </c>
      <c r="N305" s="192" t="s">
        <v>41</v>
      </c>
      <c r="O305" s="70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5" t="s">
        <v>149</v>
      </c>
      <c r="AT305" s="195" t="s">
        <v>145</v>
      </c>
      <c r="AU305" s="195" t="s">
        <v>85</v>
      </c>
      <c r="AY305" s="16" t="s">
        <v>142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8</v>
      </c>
      <c r="BK305" s="196">
        <f>ROUND(I305*H305,0)</f>
        <v>0</v>
      </c>
      <c r="BL305" s="16" t="s">
        <v>149</v>
      </c>
      <c r="BM305" s="195" t="s">
        <v>438</v>
      </c>
    </row>
    <row r="306" spans="1:65" s="2" customFormat="1" ht="19.5">
      <c r="A306" s="33"/>
      <c r="B306" s="34"/>
      <c r="C306" s="35"/>
      <c r="D306" s="197" t="s">
        <v>150</v>
      </c>
      <c r="E306" s="35"/>
      <c r="F306" s="198" t="s">
        <v>439</v>
      </c>
      <c r="G306" s="35"/>
      <c r="H306" s="35"/>
      <c r="I306" s="199"/>
      <c r="J306" s="35"/>
      <c r="K306" s="35"/>
      <c r="L306" s="38"/>
      <c r="M306" s="200"/>
      <c r="N306" s="201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150</v>
      </c>
      <c r="AU306" s="16" t="s">
        <v>85</v>
      </c>
    </row>
    <row r="307" spans="1:65" s="2" customFormat="1" ht="24.2" customHeight="1">
      <c r="A307" s="33"/>
      <c r="B307" s="34"/>
      <c r="C307" s="185" t="s">
        <v>440</v>
      </c>
      <c r="D307" s="185" t="s">
        <v>145</v>
      </c>
      <c r="E307" s="186" t="s">
        <v>441</v>
      </c>
      <c r="F307" s="187" t="s">
        <v>442</v>
      </c>
      <c r="G307" s="188" t="s">
        <v>433</v>
      </c>
      <c r="H307" s="189">
        <v>17.53</v>
      </c>
      <c r="I307" s="190"/>
      <c r="J307" s="189">
        <f>ROUND(I307*H307,0)</f>
        <v>0</v>
      </c>
      <c r="K307" s="187" t="s">
        <v>173</v>
      </c>
      <c r="L307" s="38"/>
      <c r="M307" s="191" t="s">
        <v>1</v>
      </c>
      <c r="N307" s="192" t="s">
        <v>41</v>
      </c>
      <c r="O307" s="70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5" t="s">
        <v>149</v>
      </c>
      <c r="AT307" s="195" t="s">
        <v>145</v>
      </c>
      <c r="AU307" s="195" t="s">
        <v>85</v>
      </c>
      <c r="AY307" s="16" t="s">
        <v>142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8</v>
      </c>
      <c r="BK307" s="196">
        <f>ROUND(I307*H307,0)</f>
        <v>0</v>
      </c>
      <c r="BL307" s="16" t="s">
        <v>149</v>
      </c>
      <c r="BM307" s="195" t="s">
        <v>443</v>
      </c>
    </row>
    <row r="308" spans="1:65" s="2" customFormat="1" ht="19.5">
      <c r="A308" s="33"/>
      <c r="B308" s="34"/>
      <c r="C308" s="35"/>
      <c r="D308" s="197" t="s">
        <v>150</v>
      </c>
      <c r="E308" s="35"/>
      <c r="F308" s="198" t="s">
        <v>444</v>
      </c>
      <c r="G308" s="35"/>
      <c r="H308" s="35"/>
      <c r="I308" s="199"/>
      <c r="J308" s="35"/>
      <c r="K308" s="35"/>
      <c r="L308" s="38"/>
      <c r="M308" s="200"/>
      <c r="N308" s="201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150</v>
      </c>
      <c r="AU308" s="16" t="s">
        <v>85</v>
      </c>
    </row>
    <row r="309" spans="1:65" s="2" customFormat="1" ht="24.2" customHeight="1">
      <c r="A309" s="33"/>
      <c r="B309" s="34"/>
      <c r="C309" s="185" t="s">
        <v>295</v>
      </c>
      <c r="D309" s="185" t="s">
        <v>145</v>
      </c>
      <c r="E309" s="186" t="s">
        <v>445</v>
      </c>
      <c r="F309" s="187" t="s">
        <v>446</v>
      </c>
      <c r="G309" s="188" t="s">
        <v>433</v>
      </c>
      <c r="H309" s="189">
        <v>157.76</v>
      </c>
      <c r="I309" s="190"/>
      <c r="J309" s="189">
        <f>ROUND(I309*H309,0)</f>
        <v>0</v>
      </c>
      <c r="K309" s="187" t="s">
        <v>173</v>
      </c>
      <c r="L309" s="38"/>
      <c r="M309" s="191" t="s">
        <v>1</v>
      </c>
      <c r="N309" s="192" t="s">
        <v>41</v>
      </c>
      <c r="O309" s="70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5" t="s">
        <v>149</v>
      </c>
      <c r="AT309" s="195" t="s">
        <v>145</v>
      </c>
      <c r="AU309" s="195" t="s">
        <v>85</v>
      </c>
      <c r="AY309" s="16" t="s">
        <v>142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6" t="s">
        <v>8</v>
      </c>
      <c r="BK309" s="196">
        <f>ROUND(I309*H309,0)</f>
        <v>0</v>
      </c>
      <c r="BL309" s="16" t="s">
        <v>149</v>
      </c>
      <c r="BM309" s="195" t="s">
        <v>447</v>
      </c>
    </row>
    <row r="310" spans="1:65" s="2" customFormat="1" ht="29.25">
      <c r="A310" s="33"/>
      <c r="B310" s="34"/>
      <c r="C310" s="35"/>
      <c r="D310" s="197" t="s">
        <v>150</v>
      </c>
      <c r="E310" s="35"/>
      <c r="F310" s="198" t="s">
        <v>448</v>
      </c>
      <c r="G310" s="35"/>
      <c r="H310" s="35"/>
      <c r="I310" s="199"/>
      <c r="J310" s="35"/>
      <c r="K310" s="35"/>
      <c r="L310" s="38"/>
      <c r="M310" s="200"/>
      <c r="N310" s="201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150</v>
      </c>
      <c r="AU310" s="16" t="s">
        <v>85</v>
      </c>
    </row>
    <row r="311" spans="1:65" s="13" customFormat="1" ht="11.25">
      <c r="B311" s="211"/>
      <c r="C311" s="212"/>
      <c r="D311" s="197" t="s">
        <v>164</v>
      </c>
      <c r="E311" s="213" t="s">
        <v>1</v>
      </c>
      <c r="F311" s="214" t="s">
        <v>449</v>
      </c>
      <c r="G311" s="212"/>
      <c r="H311" s="215">
        <v>157.76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164</v>
      </c>
      <c r="AU311" s="221" t="s">
        <v>85</v>
      </c>
      <c r="AV311" s="13" t="s">
        <v>85</v>
      </c>
      <c r="AW311" s="13" t="s">
        <v>32</v>
      </c>
      <c r="AX311" s="13" t="s">
        <v>76</v>
      </c>
      <c r="AY311" s="221" t="s">
        <v>142</v>
      </c>
    </row>
    <row r="312" spans="1:65" s="14" customFormat="1" ht="11.25">
      <c r="B312" s="222"/>
      <c r="C312" s="223"/>
      <c r="D312" s="197" t="s">
        <v>164</v>
      </c>
      <c r="E312" s="224" t="s">
        <v>1</v>
      </c>
      <c r="F312" s="225" t="s">
        <v>166</v>
      </c>
      <c r="G312" s="223"/>
      <c r="H312" s="226">
        <v>157.76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164</v>
      </c>
      <c r="AU312" s="232" t="s">
        <v>85</v>
      </c>
      <c r="AV312" s="14" t="s">
        <v>149</v>
      </c>
      <c r="AW312" s="14" t="s">
        <v>32</v>
      </c>
      <c r="AX312" s="14" t="s">
        <v>8</v>
      </c>
      <c r="AY312" s="232" t="s">
        <v>142</v>
      </c>
    </row>
    <row r="313" spans="1:65" s="2" customFormat="1" ht="33" customHeight="1">
      <c r="A313" s="33"/>
      <c r="B313" s="34"/>
      <c r="C313" s="185" t="s">
        <v>450</v>
      </c>
      <c r="D313" s="185" t="s">
        <v>145</v>
      </c>
      <c r="E313" s="186" t="s">
        <v>451</v>
      </c>
      <c r="F313" s="187" t="s">
        <v>452</v>
      </c>
      <c r="G313" s="188" t="s">
        <v>433</v>
      </c>
      <c r="H313" s="189">
        <v>16.39</v>
      </c>
      <c r="I313" s="190"/>
      <c r="J313" s="189">
        <f>ROUND(I313*H313,0)</f>
        <v>0</v>
      </c>
      <c r="K313" s="187" t="s">
        <v>173</v>
      </c>
      <c r="L313" s="38"/>
      <c r="M313" s="191" t="s">
        <v>1</v>
      </c>
      <c r="N313" s="192" t="s">
        <v>41</v>
      </c>
      <c r="O313" s="70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5" t="s">
        <v>149</v>
      </c>
      <c r="AT313" s="195" t="s">
        <v>145</v>
      </c>
      <c r="AU313" s="195" t="s">
        <v>85</v>
      </c>
      <c r="AY313" s="16" t="s">
        <v>142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8</v>
      </c>
      <c r="BK313" s="196">
        <f>ROUND(I313*H313,0)</f>
        <v>0</v>
      </c>
      <c r="BL313" s="16" t="s">
        <v>149</v>
      </c>
      <c r="BM313" s="195" t="s">
        <v>453</v>
      </c>
    </row>
    <row r="314" spans="1:65" s="2" customFormat="1" ht="29.25">
      <c r="A314" s="33"/>
      <c r="B314" s="34"/>
      <c r="C314" s="35"/>
      <c r="D314" s="197" t="s">
        <v>150</v>
      </c>
      <c r="E314" s="35"/>
      <c r="F314" s="198" t="s">
        <v>454</v>
      </c>
      <c r="G314" s="35"/>
      <c r="H314" s="35"/>
      <c r="I314" s="199"/>
      <c r="J314" s="35"/>
      <c r="K314" s="35"/>
      <c r="L314" s="38"/>
      <c r="M314" s="200"/>
      <c r="N314" s="201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150</v>
      </c>
      <c r="AU314" s="16" t="s">
        <v>85</v>
      </c>
    </row>
    <row r="315" spans="1:65" s="12" customFormat="1" ht="22.9" customHeight="1">
      <c r="B315" s="169"/>
      <c r="C315" s="170"/>
      <c r="D315" s="171" t="s">
        <v>75</v>
      </c>
      <c r="E315" s="183" t="s">
        <v>455</v>
      </c>
      <c r="F315" s="183" t="s">
        <v>456</v>
      </c>
      <c r="G315" s="170"/>
      <c r="H315" s="170"/>
      <c r="I315" s="173"/>
      <c r="J315" s="184">
        <f>BK315</f>
        <v>0</v>
      </c>
      <c r="K315" s="170"/>
      <c r="L315" s="175"/>
      <c r="M315" s="176"/>
      <c r="N315" s="177"/>
      <c r="O315" s="177"/>
      <c r="P315" s="178">
        <f>SUM(P316:P317)</f>
        <v>0</v>
      </c>
      <c r="Q315" s="177"/>
      <c r="R315" s="178">
        <f>SUM(R316:R317)</f>
        <v>0</v>
      </c>
      <c r="S315" s="177"/>
      <c r="T315" s="179">
        <f>SUM(T316:T317)</f>
        <v>0</v>
      </c>
      <c r="AR315" s="180" t="s">
        <v>8</v>
      </c>
      <c r="AT315" s="181" t="s">
        <v>75</v>
      </c>
      <c r="AU315" s="181" t="s">
        <v>8</v>
      </c>
      <c r="AY315" s="180" t="s">
        <v>142</v>
      </c>
      <c r="BK315" s="182">
        <f>SUM(BK316:BK317)</f>
        <v>0</v>
      </c>
    </row>
    <row r="316" spans="1:65" s="2" customFormat="1" ht="16.5" customHeight="1">
      <c r="A316" s="33"/>
      <c r="B316" s="34"/>
      <c r="C316" s="185" t="s">
        <v>299</v>
      </c>
      <c r="D316" s="185" t="s">
        <v>145</v>
      </c>
      <c r="E316" s="186" t="s">
        <v>457</v>
      </c>
      <c r="F316" s="187" t="s">
        <v>458</v>
      </c>
      <c r="G316" s="188" t="s">
        <v>433</v>
      </c>
      <c r="H316" s="189">
        <v>23.48</v>
      </c>
      <c r="I316" s="190"/>
      <c r="J316" s="189">
        <f>ROUND(I316*H316,0)</f>
        <v>0</v>
      </c>
      <c r="K316" s="187" t="s">
        <v>173</v>
      </c>
      <c r="L316" s="38"/>
      <c r="M316" s="191" t="s">
        <v>1</v>
      </c>
      <c r="N316" s="192" t="s">
        <v>41</v>
      </c>
      <c r="O316" s="70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5" t="s">
        <v>149</v>
      </c>
      <c r="AT316" s="195" t="s">
        <v>145</v>
      </c>
      <c r="AU316" s="195" t="s">
        <v>85</v>
      </c>
      <c r="AY316" s="16" t="s">
        <v>142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6" t="s">
        <v>8</v>
      </c>
      <c r="BK316" s="196">
        <f>ROUND(I316*H316,0)</f>
        <v>0</v>
      </c>
      <c r="BL316" s="16" t="s">
        <v>149</v>
      </c>
      <c r="BM316" s="195" t="s">
        <v>459</v>
      </c>
    </row>
    <row r="317" spans="1:65" s="2" customFormat="1" ht="39">
      <c r="A317" s="33"/>
      <c r="B317" s="34"/>
      <c r="C317" s="35"/>
      <c r="D317" s="197" t="s">
        <v>150</v>
      </c>
      <c r="E317" s="35"/>
      <c r="F317" s="198" t="s">
        <v>460</v>
      </c>
      <c r="G317" s="35"/>
      <c r="H317" s="35"/>
      <c r="I317" s="199"/>
      <c r="J317" s="35"/>
      <c r="K317" s="35"/>
      <c r="L317" s="38"/>
      <c r="M317" s="200"/>
      <c r="N317" s="201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150</v>
      </c>
      <c r="AU317" s="16" t="s">
        <v>85</v>
      </c>
    </row>
    <row r="318" spans="1:65" s="12" customFormat="1" ht="25.9" customHeight="1">
      <c r="B318" s="169"/>
      <c r="C318" s="170"/>
      <c r="D318" s="171" t="s">
        <v>75</v>
      </c>
      <c r="E318" s="172" t="s">
        <v>461</v>
      </c>
      <c r="F318" s="172" t="s">
        <v>462</v>
      </c>
      <c r="G318" s="170"/>
      <c r="H318" s="170"/>
      <c r="I318" s="173"/>
      <c r="J318" s="174">
        <f>BK318</f>
        <v>0</v>
      </c>
      <c r="K318" s="170"/>
      <c r="L318" s="175"/>
      <c r="M318" s="176"/>
      <c r="N318" s="177"/>
      <c r="O318" s="177"/>
      <c r="P318" s="178">
        <f>P319+P330+P353+P388+P395+P404+P407</f>
        <v>0</v>
      </c>
      <c r="Q318" s="177"/>
      <c r="R318" s="178">
        <f>R319+R330+R353+R388+R395+R404+R407</f>
        <v>0</v>
      </c>
      <c r="S318" s="177"/>
      <c r="T318" s="179">
        <f>T319+T330+T353+T388+T395+T404+T407</f>
        <v>0</v>
      </c>
      <c r="AR318" s="180" t="s">
        <v>85</v>
      </c>
      <c r="AT318" s="181" t="s">
        <v>75</v>
      </c>
      <c r="AU318" s="181" t="s">
        <v>76</v>
      </c>
      <c r="AY318" s="180" t="s">
        <v>142</v>
      </c>
      <c r="BK318" s="182">
        <f>BK319+BK330+BK353+BK388+BK395+BK404+BK407</f>
        <v>0</v>
      </c>
    </row>
    <row r="319" spans="1:65" s="12" customFormat="1" ht="22.9" customHeight="1">
      <c r="B319" s="169"/>
      <c r="C319" s="170"/>
      <c r="D319" s="171" t="s">
        <v>75</v>
      </c>
      <c r="E319" s="183" t="s">
        <v>463</v>
      </c>
      <c r="F319" s="183" t="s">
        <v>464</v>
      </c>
      <c r="G319" s="170"/>
      <c r="H319" s="170"/>
      <c r="I319" s="173"/>
      <c r="J319" s="184">
        <f>BK319</f>
        <v>0</v>
      </c>
      <c r="K319" s="170"/>
      <c r="L319" s="175"/>
      <c r="M319" s="176"/>
      <c r="N319" s="177"/>
      <c r="O319" s="177"/>
      <c r="P319" s="178">
        <f>SUM(P320:P329)</f>
        <v>0</v>
      </c>
      <c r="Q319" s="177"/>
      <c r="R319" s="178">
        <f>SUM(R320:R329)</f>
        <v>0</v>
      </c>
      <c r="S319" s="177"/>
      <c r="T319" s="179">
        <f>SUM(T320:T329)</f>
        <v>0</v>
      </c>
      <c r="AR319" s="180" t="s">
        <v>85</v>
      </c>
      <c r="AT319" s="181" t="s">
        <v>75</v>
      </c>
      <c r="AU319" s="181" t="s">
        <v>8</v>
      </c>
      <c r="AY319" s="180" t="s">
        <v>142</v>
      </c>
      <c r="BK319" s="182">
        <f>SUM(BK320:BK329)</f>
        <v>0</v>
      </c>
    </row>
    <row r="320" spans="1:65" s="2" customFormat="1" ht="16.5" customHeight="1">
      <c r="A320" s="33"/>
      <c r="B320" s="34"/>
      <c r="C320" s="185" t="s">
        <v>465</v>
      </c>
      <c r="D320" s="185" t="s">
        <v>145</v>
      </c>
      <c r="E320" s="186" t="s">
        <v>466</v>
      </c>
      <c r="F320" s="187" t="s">
        <v>467</v>
      </c>
      <c r="G320" s="188" t="s">
        <v>162</v>
      </c>
      <c r="H320" s="189">
        <v>10.61</v>
      </c>
      <c r="I320" s="190"/>
      <c r="J320" s="189">
        <f>ROUND(I320*H320,0)</f>
        <v>0</v>
      </c>
      <c r="K320" s="187" t="s">
        <v>173</v>
      </c>
      <c r="L320" s="38"/>
      <c r="M320" s="191" t="s">
        <v>1</v>
      </c>
      <c r="N320" s="192" t="s">
        <v>41</v>
      </c>
      <c r="O320" s="70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5" t="s">
        <v>186</v>
      </c>
      <c r="AT320" s="195" t="s">
        <v>145</v>
      </c>
      <c r="AU320" s="195" t="s">
        <v>85</v>
      </c>
      <c r="AY320" s="16" t="s">
        <v>142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6" t="s">
        <v>8</v>
      </c>
      <c r="BK320" s="196">
        <f>ROUND(I320*H320,0)</f>
        <v>0</v>
      </c>
      <c r="BL320" s="16" t="s">
        <v>186</v>
      </c>
      <c r="BM320" s="195" t="s">
        <v>468</v>
      </c>
    </row>
    <row r="321" spans="1:65" s="2" customFormat="1" ht="11.25">
      <c r="A321" s="33"/>
      <c r="B321" s="34"/>
      <c r="C321" s="35"/>
      <c r="D321" s="197" t="s">
        <v>150</v>
      </c>
      <c r="E321" s="35"/>
      <c r="F321" s="198" t="s">
        <v>469</v>
      </c>
      <c r="G321" s="35"/>
      <c r="H321" s="35"/>
      <c r="I321" s="199"/>
      <c r="J321" s="35"/>
      <c r="K321" s="35"/>
      <c r="L321" s="38"/>
      <c r="M321" s="200"/>
      <c r="N321" s="201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150</v>
      </c>
      <c r="AU321" s="16" t="s">
        <v>85</v>
      </c>
    </row>
    <row r="322" spans="1:65" s="2" customFormat="1" ht="16.5" customHeight="1">
      <c r="A322" s="33"/>
      <c r="B322" s="34"/>
      <c r="C322" s="185" t="s">
        <v>303</v>
      </c>
      <c r="D322" s="185" t="s">
        <v>145</v>
      </c>
      <c r="E322" s="186" t="s">
        <v>470</v>
      </c>
      <c r="F322" s="187" t="s">
        <v>471</v>
      </c>
      <c r="G322" s="188" t="s">
        <v>162</v>
      </c>
      <c r="H322" s="189">
        <v>70.47</v>
      </c>
      <c r="I322" s="190"/>
      <c r="J322" s="189">
        <f>ROUND(I322*H322,0)</f>
        <v>0</v>
      </c>
      <c r="K322" s="187" t="s">
        <v>173</v>
      </c>
      <c r="L322" s="38"/>
      <c r="M322" s="191" t="s">
        <v>1</v>
      </c>
      <c r="N322" s="192" t="s">
        <v>41</v>
      </c>
      <c r="O322" s="70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5" t="s">
        <v>186</v>
      </c>
      <c r="AT322" s="195" t="s">
        <v>145</v>
      </c>
      <c r="AU322" s="195" t="s">
        <v>85</v>
      </c>
      <c r="AY322" s="16" t="s">
        <v>142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6" t="s">
        <v>8</v>
      </c>
      <c r="BK322" s="196">
        <f>ROUND(I322*H322,0)</f>
        <v>0</v>
      </c>
      <c r="BL322" s="16" t="s">
        <v>186</v>
      </c>
      <c r="BM322" s="195" t="s">
        <v>472</v>
      </c>
    </row>
    <row r="323" spans="1:65" s="2" customFormat="1" ht="11.25">
      <c r="A323" s="33"/>
      <c r="B323" s="34"/>
      <c r="C323" s="35"/>
      <c r="D323" s="197" t="s">
        <v>150</v>
      </c>
      <c r="E323" s="35"/>
      <c r="F323" s="198" t="s">
        <v>473</v>
      </c>
      <c r="G323" s="35"/>
      <c r="H323" s="35"/>
      <c r="I323" s="199"/>
      <c r="J323" s="35"/>
      <c r="K323" s="35"/>
      <c r="L323" s="38"/>
      <c r="M323" s="200"/>
      <c r="N323" s="201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150</v>
      </c>
      <c r="AU323" s="16" t="s">
        <v>85</v>
      </c>
    </row>
    <row r="324" spans="1:65" s="2" customFormat="1" ht="24.2" customHeight="1">
      <c r="A324" s="33"/>
      <c r="B324" s="34"/>
      <c r="C324" s="185" t="s">
        <v>474</v>
      </c>
      <c r="D324" s="185" t="s">
        <v>145</v>
      </c>
      <c r="E324" s="186" t="s">
        <v>475</v>
      </c>
      <c r="F324" s="187" t="s">
        <v>476</v>
      </c>
      <c r="G324" s="188" t="s">
        <v>162</v>
      </c>
      <c r="H324" s="189">
        <v>10.61</v>
      </c>
      <c r="I324" s="190"/>
      <c r="J324" s="189">
        <f>ROUND(I324*H324,0)</f>
        <v>0</v>
      </c>
      <c r="K324" s="187" t="s">
        <v>173</v>
      </c>
      <c r="L324" s="38"/>
      <c r="M324" s="191" t="s">
        <v>1</v>
      </c>
      <c r="N324" s="192" t="s">
        <v>41</v>
      </c>
      <c r="O324" s="70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5" t="s">
        <v>186</v>
      </c>
      <c r="AT324" s="195" t="s">
        <v>145</v>
      </c>
      <c r="AU324" s="195" t="s">
        <v>85</v>
      </c>
      <c r="AY324" s="16" t="s">
        <v>142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6" t="s">
        <v>8</v>
      </c>
      <c r="BK324" s="196">
        <f>ROUND(I324*H324,0)</f>
        <v>0</v>
      </c>
      <c r="BL324" s="16" t="s">
        <v>186</v>
      </c>
      <c r="BM324" s="195" t="s">
        <v>477</v>
      </c>
    </row>
    <row r="325" spans="1:65" s="2" customFormat="1" ht="29.25">
      <c r="A325" s="33"/>
      <c r="B325" s="34"/>
      <c r="C325" s="35"/>
      <c r="D325" s="197" t="s">
        <v>150</v>
      </c>
      <c r="E325" s="35"/>
      <c r="F325" s="198" t="s">
        <v>478</v>
      </c>
      <c r="G325" s="35"/>
      <c r="H325" s="35"/>
      <c r="I325" s="199"/>
      <c r="J325" s="35"/>
      <c r="K325" s="35"/>
      <c r="L325" s="38"/>
      <c r="M325" s="200"/>
      <c r="N325" s="201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150</v>
      </c>
      <c r="AU325" s="16" t="s">
        <v>85</v>
      </c>
    </row>
    <row r="326" spans="1:65" s="2" customFormat="1" ht="24.2" customHeight="1">
      <c r="A326" s="33"/>
      <c r="B326" s="34"/>
      <c r="C326" s="185" t="s">
        <v>308</v>
      </c>
      <c r="D326" s="185" t="s">
        <v>145</v>
      </c>
      <c r="E326" s="186" t="s">
        <v>479</v>
      </c>
      <c r="F326" s="187" t="s">
        <v>480</v>
      </c>
      <c r="G326" s="188" t="s">
        <v>162</v>
      </c>
      <c r="H326" s="189">
        <v>70.47</v>
      </c>
      <c r="I326" s="190"/>
      <c r="J326" s="189">
        <f>ROUND(I326*H326,0)</f>
        <v>0</v>
      </c>
      <c r="K326" s="187" t="s">
        <v>173</v>
      </c>
      <c r="L326" s="38"/>
      <c r="M326" s="191" t="s">
        <v>1</v>
      </c>
      <c r="N326" s="192" t="s">
        <v>41</v>
      </c>
      <c r="O326" s="70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5" t="s">
        <v>186</v>
      </c>
      <c r="AT326" s="195" t="s">
        <v>145</v>
      </c>
      <c r="AU326" s="195" t="s">
        <v>85</v>
      </c>
      <c r="AY326" s="16" t="s">
        <v>142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8</v>
      </c>
      <c r="BK326" s="196">
        <f>ROUND(I326*H326,0)</f>
        <v>0</v>
      </c>
      <c r="BL326" s="16" t="s">
        <v>186</v>
      </c>
      <c r="BM326" s="195" t="s">
        <v>481</v>
      </c>
    </row>
    <row r="327" spans="1:65" s="2" customFormat="1" ht="29.25">
      <c r="A327" s="33"/>
      <c r="B327" s="34"/>
      <c r="C327" s="35"/>
      <c r="D327" s="197" t="s">
        <v>150</v>
      </c>
      <c r="E327" s="35"/>
      <c r="F327" s="198" t="s">
        <v>482</v>
      </c>
      <c r="G327" s="35"/>
      <c r="H327" s="35"/>
      <c r="I327" s="199"/>
      <c r="J327" s="35"/>
      <c r="K327" s="35"/>
      <c r="L327" s="38"/>
      <c r="M327" s="200"/>
      <c r="N327" s="201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150</v>
      </c>
      <c r="AU327" s="16" t="s">
        <v>85</v>
      </c>
    </row>
    <row r="328" spans="1:65" s="2" customFormat="1" ht="24.2" customHeight="1">
      <c r="A328" s="33"/>
      <c r="B328" s="34"/>
      <c r="C328" s="185" t="s">
        <v>483</v>
      </c>
      <c r="D328" s="185" t="s">
        <v>145</v>
      </c>
      <c r="E328" s="186" t="s">
        <v>484</v>
      </c>
      <c r="F328" s="187" t="s">
        <v>485</v>
      </c>
      <c r="G328" s="188" t="s">
        <v>486</v>
      </c>
      <c r="H328" s="190"/>
      <c r="I328" s="190"/>
      <c r="J328" s="189">
        <f>ROUND(I328*H328,0)</f>
        <v>0</v>
      </c>
      <c r="K328" s="187" t="s">
        <v>173</v>
      </c>
      <c r="L328" s="38"/>
      <c r="M328" s="191" t="s">
        <v>1</v>
      </c>
      <c r="N328" s="192" t="s">
        <v>41</v>
      </c>
      <c r="O328" s="70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5" t="s">
        <v>186</v>
      </c>
      <c r="AT328" s="195" t="s">
        <v>145</v>
      </c>
      <c r="AU328" s="195" t="s">
        <v>85</v>
      </c>
      <c r="AY328" s="16" t="s">
        <v>142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6" t="s">
        <v>8</v>
      </c>
      <c r="BK328" s="196">
        <f>ROUND(I328*H328,0)</f>
        <v>0</v>
      </c>
      <c r="BL328" s="16" t="s">
        <v>186</v>
      </c>
      <c r="BM328" s="195" t="s">
        <v>487</v>
      </c>
    </row>
    <row r="329" spans="1:65" s="2" customFormat="1" ht="29.25">
      <c r="A329" s="33"/>
      <c r="B329" s="34"/>
      <c r="C329" s="35"/>
      <c r="D329" s="197" t="s">
        <v>150</v>
      </c>
      <c r="E329" s="35"/>
      <c r="F329" s="198" t="s">
        <v>488</v>
      </c>
      <c r="G329" s="35"/>
      <c r="H329" s="35"/>
      <c r="I329" s="199"/>
      <c r="J329" s="35"/>
      <c r="K329" s="35"/>
      <c r="L329" s="38"/>
      <c r="M329" s="200"/>
      <c r="N329" s="201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150</v>
      </c>
      <c r="AU329" s="16" t="s">
        <v>85</v>
      </c>
    </row>
    <row r="330" spans="1:65" s="12" customFormat="1" ht="22.9" customHeight="1">
      <c r="B330" s="169"/>
      <c r="C330" s="170"/>
      <c r="D330" s="171" t="s">
        <v>75</v>
      </c>
      <c r="E330" s="183" t="s">
        <v>489</v>
      </c>
      <c r="F330" s="183" t="s">
        <v>490</v>
      </c>
      <c r="G330" s="170"/>
      <c r="H330" s="170"/>
      <c r="I330" s="173"/>
      <c r="J330" s="184">
        <f>BK330</f>
        <v>0</v>
      </c>
      <c r="K330" s="170"/>
      <c r="L330" s="175"/>
      <c r="M330" s="176"/>
      <c r="N330" s="177"/>
      <c r="O330" s="177"/>
      <c r="P330" s="178">
        <f>SUM(P331:P352)</f>
        <v>0</v>
      </c>
      <c r="Q330" s="177"/>
      <c r="R330" s="178">
        <f>SUM(R331:R352)</f>
        <v>0</v>
      </c>
      <c r="S330" s="177"/>
      <c r="T330" s="179">
        <f>SUM(T331:T352)</f>
        <v>0</v>
      </c>
      <c r="AR330" s="180" t="s">
        <v>85</v>
      </c>
      <c r="AT330" s="181" t="s">
        <v>75</v>
      </c>
      <c r="AU330" s="181" t="s">
        <v>8</v>
      </c>
      <c r="AY330" s="180" t="s">
        <v>142</v>
      </c>
      <c r="BK330" s="182">
        <f>SUM(BK331:BK352)</f>
        <v>0</v>
      </c>
    </row>
    <row r="331" spans="1:65" s="2" customFormat="1" ht="24.2" customHeight="1">
      <c r="A331" s="33"/>
      <c r="B331" s="34"/>
      <c r="C331" s="185" t="s">
        <v>491</v>
      </c>
      <c r="D331" s="185" t="s">
        <v>145</v>
      </c>
      <c r="E331" s="186" t="s">
        <v>492</v>
      </c>
      <c r="F331" s="187" t="s">
        <v>493</v>
      </c>
      <c r="G331" s="188" t="s">
        <v>148</v>
      </c>
      <c r="H331" s="189">
        <v>20</v>
      </c>
      <c r="I331" s="190"/>
      <c r="J331" s="189">
        <f>ROUND(I331*H331,0)</f>
        <v>0</v>
      </c>
      <c r="K331" s="187" t="s">
        <v>1</v>
      </c>
      <c r="L331" s="38"/>
      <c r="M331" s="191" t="s">
        <v>1</v>
      </c>
      <c r="N331" s="192" t="s">
        <v>41</v>
      </c>
      <c r="O331" s="70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5" t="s">
        <v>186</v>
      </c>
      <c r="AT331" s="195" t="s">
        <v>145</v>
      </c>
      <c r="AU331" s="195" t="s">
        <v>85</v>
      </c>
      <c r="AY331" s="16" t="s">
        <v>142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8</v>
      </c>
      <c r="BK331" s="196">
        <f>ROUND(I331*H331,0)</f>
        <v>0</v>
      </c>
      <c r="BL331" s="16" t="s">
        <v>186</v>
      </c>
      <c r="BM331" s="195" t="s">
        <v>494</v>
      </c>
    </row>
    <row r="332" spans="1:65" s="2" customFormat="1" ht="11.25">
      <c r="A332" s="33"/>
      <c r="B332" s="34"/>
      <c r="C332" s="35"/>
      <c r="D332" s="197" t="s">
        <v>150</v>
      </c>
      <c r="E332" s="35"/>
      <c r="F332" s="198" t="s">
        <v>493</v>
      </c>
      <c r="G332" s="35"/>
      <c r="H332" s="35"/>
      <c r="I332" s="199"/>
      <c r="J332" s="35"/>
      <c r="K332" s="35"/>
      <c r="L332" s="38"/>
      <c r="M332" s="200"/>
      <c r="N332" s="201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150</v>
      </c>
      <c r="AU332" s="16" t="s">
        <v>85</v>
      </c>
    </row>
    <row r="333" spans="1:65" s="2" customFormat="1" ht="24.2" customHeight="1">
      <c r="A333" s="33"/>
      <c r="B333" s="34"/>
      <c r="C333" s="185" t="s">
        <v>312</v>
      </c>
      <c r="D333" s="185" t="s">
        <v>145</v>
      </c>
      <c r="E333" s="186" t="s">
        <v>495</v>
      </c>
      <c r="F333" s="187" t="s">
        <v>496</v>
      </c>
      <c r="G333" s="188" t="s">
        <v>162</v>
      </c>
      <c r="H333" s="189">
        <v>232.98</v>
      </c>
      <c r="I333" s="190"/>
      <c r="J333" s="189">
        <f>ROUND(I333*H333,0)</f>
        <v>0</v>
      </c>
      <c r="K333" s="187" t="s">
        <v>173</v>
      </c>
      <c r="L333" s="38"/>
      <c r="M333" s="191" t="s">
        <v>1</v>
      </c>
      <c r="N333" s="192" t="s">
        <v>41</v>
      </c>
      <c r="O333" s="70"/>
      <c r="P333" s="193">
        <f>O333*H333</f>
        <v>0</v>
      </c>
      <c r="Q333" s="193">
        <v>0</v>
      </c>
      <c r="R333" s="193">
        <f>Q333*H333</f>
        <v>0</v>
      </c>
      <c r="S333" s="193">
        <v>0</v>
      </c>
      <c r="T333" s="194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5" t="s">
        <v>186</v>
      </c>
      <c r="AT333" s="195" t="s">
        <v>145</v>
      </c>
      <c r="AU333" s="195" t="s">
        <v>85</v>
      </c>
      <c r="AY333" s="16" t="s">
        <v>142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6" t="s">
        <v>8</v>
      </c>
      <c r="BK333" s="196">
        <f>ROUND(I333*H333,0)</f>
        <v>0</v>
      </c>
      <c r="BL333" s="16" t="s">
        <v>186</v>
      </c>
      <c r="BM333" s="195" t="s">
        <v>497</v>
      </c>
    </row>
    <row r="334" spans="1:65" s="2" customFormat="1" ht="19.5">
      <c r="A334" s="33"/>
      <c r="B334" s="34"/>
      <c r="C334" s="35"/>
      <c r="D334" s="197" t="s">
        <v>150</v>
      </c>
      <c r="E334" s="35"/>
      <c r="F334" s="198" t="s">
        <v>498</v>
      </c>
      <c r="G334" s="35"/>
      <c r="H334" s="35"/>
      <c r="I334" s="199"/>
      <c r="J334" s="35"/>
      <c r="K334" s="35"/>
      <c r="L334" s="38"/>
      <c r="M334" s="200"/>
      <c r="N334" s="201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150</v>
      </c>
      <c r="AU334" s="16" t="s">
        <v>85</v>
      </c>
    </row>
    <row r="335" spans="1:65" s="2" customFormat="1" ht="24.2" customHeight="1">
      <c r="A335" s="33"/>
      <c r="B335" s="34"/>
      <c r="C335" s="202" t="s">
        <v>499</v>
      </c>
      <c r="D335" s="202" t="s">
        <v>152</v>
      </c>
      <c r="E335" s="203" t="s">
        <v>203</v>
      </c>
      <c r="F335" s="204" t="s">
        <v>204</v>
      </c>
      <c r="G335" s="205" t="s">
        <v>162</v>
      </c>
      <c r="H335" s="206">
        <v>66.38</v>
      </c>
      <c r="I335" s="207"/>
      <c r="J335" s="206">
        <f>ROUND(I335*H335,0)</f>
        <v>0</v>
      </c>
      <c r="K335" s="204" t="s">
        <v>173</v>
      </c>
      <c r="L335" s="208"/>
      <c r="M335" s="209" t="s">
        <v>1</v>
      </c>
      <c r="N335" s="210" t="s">
        <v>41</v>
      </c>
      <c r="O335" s="70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5" t="s">
        <v>224</v>
      </c>
      <c r="AT335" s="195" t="s">
        <v>152</v>
      </c>
      <c r="AU335" s="195" t="s">
        <v>85</v>
      </c>
      <c r="AY335" s="16" t="s">
        <v>142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6" t="s">
        <v>8</v>
      </c>
      <c r="BK335" s="196">
        <f>ROUND(I335*H335,0)</f>
        <v>0</v>
      </c>
      <c r="BL335" s="16" t="s">
        <v>186</v>
      </c>
      <c r="BM335" s="195" t="s">
        <v>500</v>
      </c>
    </row>
    <row r="336" spans="1:65" s="2" customFormat="1" ht="19.5">
      <c r="A336" s="33"/>
      <c r="B336" s="34"/>
      <c r="C336" s="35"/>
      <c r="D336" s="197" t="s">
        <v>150</v>
      </c>
      <c r="E336" s="35"/>
      <c r="F336" s="198" t="s">
        <v>204</v>
      </c>
      <c r="G336" s="35"/>
      <c r="H336" s="35"/>
      <c r="I336" s="199"/>
      <c r="J336" s="35"/>
      <c r="K336" s="35"/>
      <c r="L336" s="38"/>
      <c r="M336" s="200"/>
      <c r="N336" s="201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150</v>
      </c>
      <c r="AU336" s="16" t="s">
        <v>85</v>
      </c>
    </row>
    <row r="337" spans="1:65" s="13" customFormat="1" ht="11.25">
      <c r="B337" s="211"/>
      <c r="C337" s="212"/>
      <c r="D337" s="197" t="s">
        <v>164</v>
      </c>
      <c r="E337" s="213" t="s">
        <v>1</v>
      </c>
      <c r="F337" s="214" t="s">
        <v>501</v>
      </c>
      <c r="G337" s="212"/>
      <c r="H337" s="215">
        <v>66.38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164</v>
      </c>
      <c r="AU337" s="221" t="s">
        <v>85</v>
      </c>
      <c r="AV337" s="13" t="s">
        <v>85</v>
      </c>
      <c r="AW337" s="13" t="s">
        <v>32</v>
      </c>
      <c r="AX337" s="13" t="s">
        <v>76</v>
      </c>
      <c r="AY337" s="221" t="s">
        <v>142</v>
      </c>
    </row>
    <row r="338" spans="1:65" s="14" customFormat="1" ht="11.25">
      <c r="B338" s="222"/>
      <c r="C338" s="223"/>
      <c r="D338" s="197" t="s">
        <v>164</v>
      </c>
      <c r="E338" s="224" t="s">
        <v>1</v>
      </c>
      <c r="F338" s="225" t="s">
        <v>166</v>
      </c>
      <c r="G338" s="223"/>
      <c r="H338" s="226">
        <v>66.38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164</v>
      </c>
      <c r="AU338" s="232" t="s">
        <v>85</v>
      </c>
      <c r="AV338" s="14" t="s">
        <v>149</v>
      </c>
      <c r="AW338" s="14" t="s">
        <v>32</v>
      </c>
      <c r="AX338" s="14" t="s">
        <v>8</v>
      </c>
      <c r="AY338" s="232" t="s">
        <v>142</v>
      </c>
    </row>
    <row r="339" spans="1:65" s="2" customFormat="1" ht="24.2" customHeight="1">
      <c r="A339" s="33"/>
      <c r="B339" s="34"/>
      <c r="C339" s="202" t="s">
        <v>317</v>
      </c>
      <c r="D339" s="202" t="s">
        <v>152</v>
      </c>
      <c r="E339" s="203" t="s">
        <v>502</v>
      </c>
      <c r="F339" s="204" t="s">
        <v>503</v>
      </c>
      <c r="G339" s="205" t="s">
        <v>162</v>
      </c>
      <c r="H339" s="206">
        <v>183.14</v>
      </c>
      <c r="I339" s="207"/>
      <c r="J339" s="206">
        <f>ROUND(I339*H339,0)</f>
        <v>0</v>
      </c>
      <c r="K339" s="204" t="s">
        <v>173</v>
      </c>
      <c r="L339" s="208"/>
      <c r="M339" s="209" t="s">
        <v>1</v>
      </c>
      <c r="N339" s="210" t="s">
        <v>41</v>
      </c>
      <c r="O339" s="70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5" t="s">
        <v>224</v>
      </c>
      <c r="AT339" s="195" t="s">
        <v>152</v>
      </c>
      <c r="AU339" s="195" t="s">
        <v>85</v>
      </c>
      <c r="AY339" s="16" t="s">
        <v>142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6" t="s">
        <v>8</v>
      </c>
      <c r="BK339" s="196">
        <f>ROUND(I339*H339,0)</f>
        <v>0</v>
      </c>
      <c r="BL339" s="16" t="s">
        <v>186</v>
      </c>
      <c r="BM339" s="195" t="s">
        <v>98</v>
      </c>
    </row>
    <row r="340" spans="1:65" s="2" customFormat="1" ht="11.25">
      <c r="A340" s="33"/>
      <c r="B340" s="34"/>
      <c r="C340" s="35"/>
      <c r="D340" s="197" t="s">
        <v>150</v>
      </c>
      <c r="E340" s="35"/>
      <c r="F340" s="198" t="s">
        <v>503</v>
      </c>
      <c r="G340" s="35"/>
      <c r="H340" s="35"/>
      <c r="I340" s="199"/>
      <c r="J340" s="35"/>
      <c r="K340" s="35"/>
      <c r="L340" s="38"/>
      <c r="M340" s="200"/>
      <c r="N340" s="201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150</v>
      </c>
      <c r="AU340" s="16" t="s">
        <v>85</v>
      </c>
    </row>
    <row r="341" spans="1:65" s="13" customFormat="1" ht="11.25">
      <c r="B341" s="211"/>
      <c r="C341" s="212"/>
      <c r="D341" s="197" t="s">
        <v>164</v>
      </c>
      <c r="E341" s="213" t="s">
        <v>1</v>
      </c>
      <c r="F341" s="214" t="s">
        <v>504</v>
      </c>
      <c r="G341" s="212"/>
      <c r="H341" s="215">
        <v>183.14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164</v>
      </c>
      <c r="AU341" s="221" t="s">
        <v>85</v>
      </c>
      <c r="AV341" s="13" t="s">
        <v>85</v>
      </c>
      <c r="AW341" s="13" t="s">
        <v>32</v>
      </c>
      <c r="AX341" s="13" t="s">
        <v>76</v>
      </c>
      <c r="AY341" s="221" t="s">
        <v>142</v>
      </c>
    </row>
    <row r="342" spans="1:65" s="14" customFormat="1" ht="11.25">
      <c r="B342" s="222"/>
      <c r="C342" s="223"/>
      <c r="D342" s="197" t="s">
        <v>164</v>
      </c>
      <c r="E342" s="224" t="s">
        <v>1</v>
      </c>
      <c r="F342" s="225" t="s">
        <v>166</v>
      </c>
      <c r="G342" s="223"/>
      <c r="H342" s="226">
        <v>183.14</v>
      </c>
      <c r="I342" s="227"/>
      <c r="J342" s="223"/>
      <c r="K342" s="223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164</v>
      </c>
      <c r="AU342" s="232" t="s">
        <v>85</v>
      </c>
      <c r="AV342" s="14" t="s">
        <v>149</v>
      </c>
      <c r="AW342" s="14" t="s">
        <v>32</v>
      </c>
      <c r="AX342" s="14" t="s">
        <v>8</v>
      </c>
      <c r="AY342" s="232" t="s">
        <v>142</v>
      </c>
    </row>
    <row r="343" spans="1:65" s="2" customFormat="1" ht="24.2" customHeight="1">
      <c r="A343" s="33"/>
      <c r="B343" s="34"/>
      <c r="C343" s="185" t="s">
        <v>505</v>
      </c>
      <c r="D343" s="185" t="s">
        <v>145</v>
      </c>
      <c r="E343" s="186" t="s">
        <v>495</v>
      </c>
      <c r="F343" s="187" t="s">
        <v>496</v>
      </c>
      <c r="G343" s="188" t="s">
        <v>162</v>
      </c>
      <c r="H343" s="189">
        <v>47</v>
      </c>
      <c r="I343" s="190"/>
      <c r="J343" s="189">
        <f>ROUND(I343*H343,0)</f>
        <v>0</v>
      </c>
      <c r="K343" s="187" t="s">
        <v>173</v>
      </c>
      <c r="L343" s="38"/>
      <c r="M343" s="191" t="s">
        <v>1</v>
      </c>
      <c r="N343" s="192" t="s">
        <v>41</v>
      </c>
      <c r="O343" s="70"/>
      <c r="P343" s="193">
        <f>O343*H343</f>
        <v>0</v>
      </c>
      <c r="Q343" s="193">
        <v>0</v>
      </c>
      <c r="R343" s="193">
        <f>Q343*H343</f>
        <v>0</v>
      </c>
      <c r="S343" s="193">
        <v>0</v>
      </c>
      <c r="T343" s="194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5" t="s">
        <v>186</v>
      </c>
      <c r="AT343" s="195" t="s">
        <v>145</v>
      </c>
      <c r="AU343" s="195" t="s">
        <v>85</v>
      </c>
      <c r="AY343" s="16" t="s">
        <v>142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6" t="s">
        <v>8</v>
      </c>
      <c r="BK343" s="196">
        <f>ROUND(I343*H343,0)</f>
        <v>0</v>
      </c>
      <c r="BL343" s="16" t="s">
        <v>186</v>
      </c>
      <c r="BM343" s="195" t="s">
        <v>506</v>
      </c>
    </row>
    <row r="344" spans="1:65" s="2" customFormat="1" ht="19.5">
      <c r="A344" s="33"/>
      <c r="B344" s="34"/>
      <c r="C344" s="35"/>
      <c r="D344" s="197" t="s">
        <v>150</v>
      </c>
      <c r="E344" s="35"/>
      <c r="F344" s="198" t="s">
        <v>498</v>
      </c>
      <c r="G344" s="35"/>
      <c r="H344" s="35"/>
      <c r="I344" s="199"/>
      <c r="J344" s="35"/>
      <c r="K344" s="35"/>
      <c r="L344" s="38"/>
      <c r="M344" s="200"/>
      <c r="N344" s="201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150</v>
      </c>
      <c r="AU344" s="16" t="s">
        <v>85</v>
      </c>
    </row>
    <row r="345" spans="1:65" s="13" customFormat="1" ht="11.25">
      <c r="B345" s="211"/>
      <c r="C345" s="212"/>
      <c r="D345" s="197" t="s">
        <v>164</v>
      </c>
      <c r="E345" s="213" t="s">
        <v>1</v>
      </c>
      <c r="F345" s="214" t="s">
        <v>507</v>
      </c>
      <c r="G345" s="212"/>
      <c r="H345" s="215">
        <v>47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164</v>
      </c>
      <c r="AU345" s="221" t="s">
        <v>85</v>
      </c>
      <c r="AV345" s="13" t="s">
        <v>85</v>
      </c>
      <c r="AW345" s="13" t="s">
        <v>32</v>
      </c>
      <c r="AX345" s="13" t="s">
        <v>76</v>
      </c>
      <c r="AY345" s="221" t="s">
        <v>142</v>
      </c>
    </row>
    <row r="346" spans="1:65" s="14" customFormat="1" ht="11.25">
      <c r="B346" s="222"/>
      <c r="C346" s="223"/>
      <c r="D346" s="197" t="s">
        <v>164</v>
      </c>
      <c r="E346" s="224" t="s">
        <v>1</v>
      </c>
      <c r="F346" s="225" t="s">
        <v>166</v>
      </c>
      <c r="G346" s="223"/>
      <c r="H346" s="226">
        <v>47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164</v>
      </c>
      <c r="AU346" s="232" t="s">
        <v>85</v>
      </c>
      <c r="AV346" s="14" t="s">
        <v>149</v>
      </c>
      <c r="AW346" s="14" t="s">
        <v>32</v>
      </c>
      <c r="AX346" s="14" t="s">
        <v>8</v>
      </c>
      <c r="AY346" s="232" t="s">
        <v>142</v>
      </c>
    </row>
    <row r="347" spans="1:65" s="2" customFormat="1" ht="21.75" customHeight="1">
      <c r="A347" s="33"/>
      <c r="B347" s="34"/>
      <c r="C347" s="202" t="s">
        <v>366</v>
      </c>
      <c r="D347" s="202" t="s">
        <v>152</v>
      </c>
      <c r="E347" s="203" t="s">
        <v>508</v>
      </c>
      <c r="F347" s="204" t="s">
        <v>509</v>
      </c>
      <c r="G347" s="205" t="s">
        <v>162</v>
      </c>
      <c r="H347" s="206">
        <v>49.35</v>
      </c>
      <c r="I347" s="207"/>
      <c r="J347" s="206">
        <f>ROUND(I347*H347,0)</f>
        <v>0</v>
      </c>
      <c r="K347" s="204" t="s">
        <v>173</v>
      </c>
      <c r="L347" s="208"/>
      <c r="M347" s="209" t="s">
        <v>1</v>
      </c>
      <c r="N347" s="210" t="s">
        <v>41</v>
      </c>
      <c r="O347" s="70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5" t="s">
        <v>224</v>
      </c>
      <c r="AT347" s="195" t="s">
        <v>152</v>
      </c>
      <c r="AU347" s="195" t="s">
        <v>85</v>
      </c>
      <c r="AY347" s="16" t="s">
        <v>142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6" t="s">
        <v>8</v>
      </c>
      <c r="BK347" s="196">
        <f>ROUND(I347*H347,0)</f>
        <v>0</v>
      </c>
      <c r="BL347" s="16" t="s">
        <v>186</v>
      </c>
      <c r="BM347" s="195" t="s">
        <v>510</v>
      </c>
    </row>
    <row r="348" spans="1:65" s="2" customFormat="1" ht="11.25">
      <c r="A348" s="33"/>
      <c r="B348" s="34"/>
      <c r="C348" s="35"/>
      <c r="D348" s="197" t="s">
        <v>150</v>
      </c>
      <c r="E348" s="35"/>
      <c r="F348" s="198" t="s">
        <v>509</v>
      </c>
      <c r="G348" s="35"/>
      <c r="H348" s="35"/>
      <c r="I348" s="199"/>
      <c r="J348" s="35"/>
      <c r="K348" s="35"/>
      <c r="L348" s="38"/>
      <c r="M348" s="200"/>
      <c r="N348" s="201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150</v>
      </c>
      <c r="AU348" s="16" t="s">
        <v>85</v>
      </c>
    </row>
    <row r="349" spans="1:65" s="13" customFormat="1" ht="11.25">
      <c r="B349" s="211"/>
      <c r="C349" s="212"/>
      <c r="D349" s="197" t="s">
        <v>164</v>
      </c>
      <c r="E349" s="213" t="s">
        <v>1</v>
      </c>
      <c r="F349" s="214" t="s">
        <v>511</v>
      </c>
      <c r="G349" s="212"/>
      <c r="H349" s="215">
        <v>49.35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164</v>
      </c>
      <c r="AU349" s="221" t="s">
        <v>85</v>
      </c>
      <c r="AV349" s="13" t="s">
        <v>85</v>
      </c>
      <c r="AW349" s="13" t="s">
        <v>32</v>
      </c>
      <c r="AX349" s="13" t="s">
        <v>76</v>
      </c>
      <c r="AY349" s="221" t="s">
        <v>142</v>
      </c>
    </row>
    <row r="350" spans="1:65" s="14" customFormat="1" ht="11.25">
      <c r="B350" s="222"/>
      <c r="C350" s="223"/>
      <c r="D350" s="197" t="s">
        <v>164</v>
      </c>
      <c r="E350" s="224" t="s">
        <v>1</v>
      </c>
      <c r="F350" s="225" t="s">
        <v>166</v>
      </c>
      <c r="G350" s="223"/>
      <c r="H350" s="226">
        <v>49.35</v>
      </c>
      <c r="I350" s="227"/>
      <c r="J350" s="223"/>
      <c r="K350" s="223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164</v>
      </c>
      <c r="AU350" s="232" t="s">
        <v>85</v>
      </c>
      <c r="AV350" s="14" t="s">
        <v>149</v>
      </c>
      <c r="AW350" s="14" t="s">
        <v>32</v>
      </c>
      <c r="AX350" s="14" t="s">
        <v>8</v>
      </c>
      <c r="AY350" s="232" t="s">
        <v>142</v>
      </c>
    </row>
    <row r="351" spans="1:65" s="2" customFormat="1" ht="24.2" customHeight="1">
      <c r="A351" s="33"/>
      <c r="B351" s="34"/>
      <c r="C351" s="185" t="s">
        <v>512</v>
      </c>
      <c r="D351" s="185" t="s">
        <v>145</v>
      </c>
      <c r="E351" s="186" t="s">
        <v>513</v>
      </c>
      <c r="F351" s="187" t="s">
        <v>514</v>
      </c>
      <c r="G351" s="188" t="s">
        <v>486</v>
      </c>
      <c r="H351" s="190"/>
      <c r="I351" s="190"/>
      <c r="J351" s="189">
        <f>ROUND(I351*H351,0)</f>
        <v>0</v>
      </c>
      <c r="K351" s="187" t="s">
        <v>173</v>
      </c>
      <c r="L351" s="38"/>
      <c r="M351" s="191" t="s">
        <v>1</v>
      </c>
      <c r="N351" s="192" t="s">
        <v>41</v>
      </c>
      <c r="O351" s="70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5" t="s">
        <v>186</v>
      </c>
      <c r="AT351" s="195" t="s">
        <v>145</v>
      </c>
      <c r="AU351" s="195" t="s">
        <v>85</v>
      </c>
      <c r="AY351" s="16" t="s">
        <v>142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6" t="s">
        <v>8</v>
      </c>
      <c r="BK351" s="196">
        <f>ROUND(I351*H351,0)</f>
        <v>0</v>
      </c>
      <c r="BL351" s="16" t="s">
        <v>186</v>
      </c>
      <c r="BM351" s="195" t="s">
        <v>515</v>
      </c>
    </row>
    <row r="352" spans="1:65" s="2" customFormat="1" ht="29.25">
      <c r="A352" s="33"/>
      <c r="B352" s="34"/>
      <c r="C352" s="35"/>
      <c r="D352" s="197" t="s">
        <v>150</v>
      </c>
      <c r="E352" s="35"/>
      <c r="F352" s="198" t="s">
        <v>516</v>
      </c>
      <c r="G352" s="35"/>
      <c r="H352" s="35"/>
      <c r="I352" s="199"/>
      <c r="J352" s="35"/>
      <c r="K352" s="35"/>
      <c r="L352" s="38"/>
      <c r="M352" s="200"/>
      <c r="N352" s="201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150</v>
      </c>
      <c r="AU352" s="16" t="s">
        <v>85</v>
      </c>
    </row>
    <row r="353" spans="1:65" s="12" customFormat="1" ht="22.9" customHeight="1">
      <c r="B353" s="169"/>
      <c r="C353" s="170"/>
      <c r="D353" s="171" t="s">
        <v>75</v>
      </c>
      <c r="E353" s="183" t="s">
        <v>517</v>
      </c>
      <c r="F353" s="183" t="s">
        <v>518</v>
      </c>
      <c r="G353" s="170"/>
      <c r="H353" s="170"/>
      <c r="I353" s="173"/>
      <c r="J353" s="184">
        <f>BK353</f>
        <v>0</v>
      </c>
      <c r="K353" s="170"/>
      <c r="L353" s="175"/>
      <c r="M353" s="176"/>
      <c r="N353" s="177"/>
      <c r="O353" s="177"/>
      <c r="P353" s="178">
        <f>SUM(P354:P387)</f>
        <v>0</v>
      </c>
      <c r="Q353" s="177"/>
      <c r="R353" s="178">
        <f>SUM(R354:R387)</f>
        <v>0</v>
      </c>
      <c r="S353" s="177"/>
      <c r="T353" s="179">
        <f>SUM(T354:T387)</f>
        <v>0</v>
      </c>
      <c r="AR353" s="180" t="s">
        <v>85</v>
      </c>
      <c r="AT353" s="181" t="s">
        <v>75</v>
      </c>
      <c r="AU353" s="181" t="s">
        <v>8</v>
      </c>
      <c r="AY353" s="180" t="s">
        <v>142</v>
      </c>
      <c r="BK353" s="182">
        <f>SUM(BK354:BK387)</f>
        <v>0</v>
      </c>
    </row>
    <row r="354" spans="1:65" s="2" customFormat="1" ht="16.5" customHeight="1">
      <c r="A354" s="33"/>
      <c r="B354" s="34"/>
      <c r="C354" s="185" t="s">
        <v>321</v>
      </c>
      <c r="D354" s="185" t="s">
        <v>145</v>
      </c>
      <c r="E354" s="186" t="s">
        <v>519</v>
      </c>
      <c r="F354" s="187" t="s">
        <v>520</v>
      </c>
      <c r="G354" s="188" t="s">
        <v>148</v>
      </c>
      <c r="H354" s="189">
        <v>111.26</v>
      </c>
      <c r="I354" s="190"/>
      <c r="J354" s="189">
        <f>ROUND(I354*H354,0)</f>
        <v>0</v>
      </c>
      <c r="K354" s="187" t="s">
        <v>173</v>
      </c>
      <c r="L354" s="38"/>
      <c r="M354" s="191" t="s">
        <v>1</v>
      </c>
      <c r="N354" s="192" t="s">
        <v>41</v>
      </c>
      <c r="O354" s="70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5" t="s">
        <v>186</v>
      </c>
      <c r="AT354" s="195" t="s">
        <v>145</v>
      </c>
      <c r="AU354" s="195" t="s">
        <v>85</v>
      </c>
      <c r="AY354" s="16" t="s">
        <v>142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6" t="s">
        <v>8</v>
      </c>
      <c r="BK354" s="196">
        <f>ROUND(I354*H354,0)</f>
        <v>0</v>
      </c>
      <c r="BL354" s="16" t="s">
        <v>186</v>
      </c>
      <c r="BM354" s="195" t="s">
        <v>521</v>
      </c>
    </row>
    <row r="355" spans="1:65" s="2" customFormat="1" ht="11.25">
      <c r="A355" s="33"/>
      <c r="B355" s="34"/>
      <c r="C355" s="35"/>
      <c r="D355" s="197" t="s">
        <v>150</v>
      </c>
      <c r="E355" s="35"/>
      <c r="F355" s="198" t="s">
        <v>522</v>
      </c>
      <c r="G355" s="35"/>
      <c r="H355" s="35"/>
      <c r="I355" s="199"/>
      <c r="J355" s="35"/>
      <c r="K355" s="35"/>
      <c r="L355" s="38"/>
      <c r="M355" s="200"/>
      <c r="N355" s="201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150</v>
      </c>
      <c r="AU355" s="16" t="s">
        <v>85</v>
      </c>
    </row>
    <row r="356" spans="1:65" s="13" customFormat="1" ht="11.25">
      <c r="B356" s="211"/>
      <c r="C356" s="212"/>
      <c r="D356" s="197" t="s">
        <v>164</v>
      </c>
      <c r="E356" s="213" t="s">
        <v>1</v>
      </c>
      <c r="F356" s="214" t="s">
        <v>523</v>
      </c>
      <c r="G356" s="212"/>
      <c r="H356" s="215">
        <v>111.26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164</v>
      </c>
      <c r="AU356" s="221" t="s">
        <v>85</v>
      </c>
      <c r="AV356" s="13" t="s">
        <v>85</v>
      </c>
      <c r="AW356" s="13" t="s">
        <v>32</v>
      </c>
      <c r="AX356" s="13" t="s">
        <v>76</v>
      </c>
      <c r="AY356" s="221" t="s">
        <v>142</v>
      </c>
    </row>
    <row r="357" spans="1:65" s="14" customFormat="1" ht="11.25">
      <c r="B357" s="222"/>
      <c r="C357" s="223"/>
      <c r="D357" s="197" t="s">
        <v>164</v>
      </c>
      <c r="E357" s="224" t="s">
        <v>1</v>
      </c>
      <c r="F357" s="225" t="s">
        <v>166</v>
      </c>
      <c r="G357" s="223"/>
      <c r="H357" s="226">
        <v>111.26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164</v>
      </c>
      <c r="AU357" s="232" t="s">
        <v>85</v>
      </c>
      <c r="AV357" s="14" t="s">
        <v>149</v>
      </c>
      <c r="AW357" s="14" t="s">
        <v>32</v>
      </c>
      <c r="AX357" s="14" t="s">
        <v>8</v>
      </c>
      <c r="AY357" s="232" t="s">
        <v>142</v>
      </c>
    </row>
    <row r="358" spans="1:65" s="2" customFormat="1" ht="16.5" customHeight="1">
      <c r="A358" s="33"/>
      <c r="B358" s="34"/>
      <c r="C358" s="185" t="s">
        <v>524</v>
      </c>
      <c r="D358" s="185" t="s">
        <v>145</v>
      </c>
      <c r="E358" s="186" t="s">
        <v>525</v>
      </c>
      <c r="F358" s="187" t="s">
        <v>526</v>
      </c>
      <c r="G358" s="188" t="s">
        <v>148</v>
      </c>
      <c r="H358" s="189">
        <v>77.599999999999994</v>
      </c>
      <c r="I358" s="190"/>
      <c r="J358" s="189">
        <f>ROUND(I358*H358,0)</f>
        <v>0</v>
      </c>
      <c r="K358" s="187" t="s">
        <v>173</v>
      </c>
      <c r="L358" s="38"/>
      <c r="M358" s="191" t="s">
        <v>1</v>
      </c>
      <c r="N358" s="192" t="s">
        <v>41</v>
      </c>
      <c r="O358" s="70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5" t="s">
        <v>186</v>
      </c>
      <c r="AT358" s="195" t="s">
        <v>145</v>
      </c>
      <c r="AU358" s="195" t="s">
        <v>85</v>
      </c>
      <c r="AY358" s="16" t="s">
        <v>142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6" t="s">
        <v>8</v>
      </c>
      <c r="BK358" s="196">
        <f>ROUND(I358*H358,0)</f>
        <v>0</v>
      </c>
      <c r="BL358" s="16" t="s">
        <v>186</v>
      </c>
      <c r="BM358" s="195" t="s">
        <v>527</v>
      </c>
    </row>
    <row r="359" spans="1:65" s="2" customFormat="1" ht="11.25">
      <c r="A359" s="33"/>
      <c r="B359" s="34"/>
      <c r="C359" s="35"/>
      <c r="D359" s="197" t="s">
        <v>150</v>
      </c>
      <c r="E359" s="35"/>
      <c r="F359" s="198" t="s">
        <v>528</v>
      </c>
      <c r="G359" s="35"/>
      <c r="H359" s="35"/>
      <c r="I359" s="199"/>
      <c r="J359" s="35"/>
      <c r="K359" s="35"/>
      <c r="L359" s="38"/>
      <c r="M359" s="200"/>
      <c r="N359" s="201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150</v>
      </c>
      <c r="AU359" s="16" t="s">
        <v>85</v>
      </c>
    </row>
    <row r="360" spans="1:65" s="13" customFormat="1" ht="11.25">
      <c r="B360" s="211"/>
      <c r="C360" s="212"/>
      <c r="D360" s="197" t="s">
        <v>164</v>
      </c>
      <c r="E360" s="213" t="s">
        <v>1</v>
      </c>
      <c r="F360" s="214" t="s">
        <v>529</v>
      </c>
      <c r="G360" s="212"/>
      <c r="H360" s="215">
        <v>77.599999999999994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164</v>
      </c>
      <c r="AU360" s="221" t="s">
        <v>85</v>
      </c>
      <c r="AV360" s="13" t="s">
        <v>85</v>
      </c>
      <c r="AW360" s="13" t="s">
        <v>32</v>
      </c>
      <c r="AX360" s="13" t="s">
        <v>76</v>
      </c>
      <c r="AY360" s="221" t="s">
        <v>142</v>
      </c>
    </row>
    <row r="361" spans="1:65" s="14" customFormat="1" ht="11.25">
      <c r="B361" s="222"/>
      <c r="C361" s="223"/>
      <c r="D361" s="197" t="s">
        <v>164</v>
      </c>
      <c r="E361" s="224" t="s">
        <v>1</v>
      </c>
      <c r="F361" s="225" t="s">
        <v>166</v>
      </c>
      <c r="G361" s="223"/>
      <c r="H361" s="226">
        <v>77.599999999999994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164</v>
      </c>
      <c r="AU361" s="232" t="s">
        <v>85</v>
      </c>
      <c r="AV361" s="14" t="s">
        <v>149</v>
      </c>
      <c r="AW361" s="14" t="s">
        <v>32</v>
      </c>
      <c r="AX361" s="14" t="s">
        <v>8</v>
      </c>
      <c r="AY361" s="232" t="s">
        <v>142</v>
      </c>
    </row>
    <row r="362" spans="1:65" s="2" customFormat="1" ht="24.2" customHeight="1">
      <c r="A362" s="33"/>
      <c r="B362" s="34"/>
      <c r="C362" s="185" t="s">
        <v>326</v>
      </c>
      <c r="D362" s="185" t="s">
        <v>145</v>
      </c>
      <c r="E362" s="186" t="s">
        <v>530</v>
      </c>
      <c r="F362" s="187" t="s">
        <v>531</v>
      </c>
      <c r="G362" s="188" t="s">
        <v>148</v>
      </c>
      <c r="H362" s="189">
        <v>4.4000000000000004</v>
      </c>
      <c r="I362" s="190"/>
      <c r="J362" s="189">
        <f>ROUND(I362*H362,0)</f>
        <v>0</v>
      </c>
      <c r="K362" s="187" t="s">
        <v>173</v>
      </c>
      <c r="L362" s="38"/>
      <c r="M362" s="191" t="s">
        <v>1</v>
      </c>
      <c r="N362" s="192" t="s">
        <v>41</v>
      </c>
      <c r="O362" s="70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5" t="s">
        <v>186</v>
      </c>
      <c r="AT362" s="195" t="s">
        <v>145</v>
      </c>
      <c r="AU362" s="195" t="s">
        <v>85</v>
      </c>
      <c r="AY362" s="16" t="s">
        <v>142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6" t="s">
        <v>8</v>
      </c>
      <c r="BK362" s="196">
        <f>ROUND(I362*H362,0)</f>
        <v>0</v>
      </c>
      <c r="BL362" s="16" t="s">
        <v>186</v>
      </c>
      <c r="BM362" s="195" t="s">
        <v>532</v>
      </c>
    </row>
    <row r="363" spans="1:65" s="2" customFormat="1" ht="19.5">
      <c r="A363" s="33"/>
      <c r="B363" s="34"/>
      <c r="C363" s="35"/>
      <c r="D363" s="197" t="s">
        <v>150</v>
      </c>
      <c r="E363" s="35"/>
      <c r="F363" s="198" t="s">
        <v>533</v>
      </c>
      <c r="G363" s="35"/>
      <c r="H363" s="35"/>
      <c r="I363" s="199"/>
      <c r="J363" s="35"/>
      <c r="K363" s="35"/>
      <c r="L363" s="38"/>
      <c r="M363" s="200"/>
      <c r="N363" s="201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150</v>
      </c>
      <c r="AU363" s="16" t="s">
        <v>85</v>
      </c>
    </row>
    <row r="364" spans="1:65" s="13" customFormat="1" ht="11.25">
      <c r="B364" s="211"/>
      <c r="C364" s="212"/>
      <c r="D364" s="197" t="s">
        <v>164</v>
      </c>
      <c r="E364" s="213" t="s">
        <v>1</v>
      </c>
      <c r="F364" s="214" t="s">
        <v>534</v>
      </c>
      <c r="G364" s="212"/>
      <c r="H364" s="215">
        <v>4.4000000000000004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164</v>
      </c>
      <c r="AU364" s="221" t="s">
        <v>85</v>
      </c>
      <c r="AV364" s="13" t="s">
        <v>85</v>
      </c>
      <c r="AW364" s="13" t="s">
        <v>32</v>
      </c>
      <c r="AX364" s="13" t="s">
        <v>76</v>
      </c>
      <c r="AY364" s="221" t="s">
        <v>142</v>
      </c>
    </row>
    <row r="365" spans="1:65" s="14" customFormat="1" ht="11.25">
      <c r="B365" s="222"/>
      <c r="C365" s="223"/>
      <c r="D365" s="197" t="s">
        <v>164</v>
      </c>
      <c r="E365" s="224" t="s">
        <v>1</v>
      </c>
      <c r="F365" s="225" t="s">
        <v>166</v>
      </c>
      <c r="G365" s="223"/>
      <c r="H365" s="226">
        <v>4.4000000000000004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164</v>
      </c>
      <c r="AU365" s="232" t="s">
        <v>85</v>
      </c>
      <c r="AV365" s="14" t="s">
        <v>149</v>
      </c>
      <c r="AW365" s="14" t="s">
        <v>32</v>
      </c>
      <c r="AX365" s="14" t="s">
        <v>8</v>
      </c>
      <c r="AY365" s="232" t="s">
        <v>142</v>
      </c>
    </row>
    <row r="366" spans="1:65" s="2" customFormat="1" ht="24.2" customHeight="1">
      <c r="A366" s="33"/>
      <c r="B366" s="34"/>
      <c r="C366" s="185" t="s">
        <v>535</v>
      </c>
      <c r="D366" s="185" t="s">
        <v>145</v>
      </c>
      <c r="E366" s="186" t="s">
        <v>536</v>
      </c>
      <c r="F366" s="187" t="s">
        <v>537</v>
      </c>
      <c r="G366" s="188" t="s">
        <v>148</v>
      </c>
      <c r="H366" s="189">
        <v>21.5</v>
      </c>
      <c r="I366" s="190"/>
      <c r="J366" s="189">
        <f>ROUND(I366*H366,0)</f>
        <v>0</v>
      </c>
      <c r="K366" s="187" t="s">
        <v>173</v>
      </c>
      <c r="L366" s="38"/>
      <c r="M366" s="191" t="s">
        <v>1</v>
      </c>
      <c r="N366" s="192" t="s">
        <v>41</v>
      </c>
      <c r="O366" s="70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5" t="s">
        <v>186</v>
      </c>
      <c r="AT366" s="195" t="s">
        <v>145</v>
      </c>
      <c r="AU366" s="195" t="s">
        <v>85</v>
      </c>
      <c r="AY366" s="16" t="s">
        <v>142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6" t="s">
        <v>8</v>
      </c>
      <c r="BK366" s="196">
        <f>ROUND(I366*H366,0)</f>
        <v>0</v>
      </c>
      <c r="BL366" s="16" t="s">
        <v>186</v>
      </c>
      <c r="BM366" s="195" t="s">
        <v>538</v>
      </c>
    </row>
    <row r="367" spans="1:65" s="2" customFormat="1" ht="19.5">
      <c r="A367" s="33"/>
      <c r="B367" s="34"/>
      <c r="C367" s="35"/>
      <c r="D367" s="197" t="s">
        <v>150</v>
      </c>
      <c r="E367" s="35"/>
      <c r="F367" s="198" t="s">
        <v>539</v>
      </c>
      <c r="G367" s="35"/>
      <c r="H367" s="35"/>
      <c r="I367" s="199"/>
      <c r="J367" s="35"/>
      <c r="K367" s="35"/>
      <c r="L367" s="38"/>
      <c r="M367" s="200"/>
      <c r="N367" s="201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150</v>
      </c>
      <c r="AU367" s="16" t="s">
        <v>85</v>
      </c>
    </row>
    <row r="368" spans="1:65" s="13" customFormat="1" ht="11.25">
      <c r="B368" s="211"/>
      <c r="C368" s="212"/>
      <c r="D368" s="197" t="s">
        <v>164</v>
      </c>
      <c r="E368" s="213" t="s">
        <v>1</v>
      </c>
      <c r="F368" s="214" t="s">
        <v>540</v>
      </c>
      <c r="G368" s="212"/>
      <c r="H368" s="215">
        <v>21.5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164</v>
      </c>
      <c r="AU368" s="221" t="s">
        <v>85</v>
      </c>
      <c r="AV368" s="13" t="s">
        <v>85</v>
      </c>
      <c r="AW368" s="13" t="s">
        <v>32</v>
      </c>
      <c r="AX368" s="13" t="s">
        <v>76</v>
      </c>
      <c r="AY368" s="221" t="s">
        <v>142</v>
      </c>
    </row>
    <row r="369" spans="1:65" s="14" customFormat="1" ht="11.25">
      <c r="B369" s="222"/>
      <c r="C369" s="223"/>
      <c r="D369" s="197" t="s">
        <v>164</v>
      </c>
      <c r="E369" s="224" t="s">
        <v>1</v>
      </c>
      <c r="F369" s="225" t="s">
        <v>166</v>
      </c>
      <c r="G369" s="223"/>
      <c r="H369" s="226">
        <v>21.5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164</v>
      </c>
      <c r="AU369" s="232" t="s">
        <v>85</v>
      </c>
      <c r="AV369" s="14" t="s">
        <v>149</v>
      </c>
      <c r="AW369" s="14" t="s">
        <v>32</v>
      </c>
      <c r="AX369" s="14" t="s">
        <v>8</v>
      </c>
      <c r="AY369" s="232" t="s">
        <v>142</v>
      </c>
    </row>
    <row r="370" spans="1:65" s="2" customFormat="1" ht="24.2" customHeight="1">
      <c r="A370" s="33"/>
      <c r="B370" s="34"/>
      <c r="C370" s="185" t="s">
        <v>330</v>
      </c>
      <c r="D370" s="185" t="s">
        <v>145</v>
      </c>
      <c r="E370" s="186" t="s">
        <v>541</v>
      </c>
      <c r="F370" s="187" t="s">
        <v>542</v>
      </c>
      <c r="G370" s="188" t="s">
        <v>148</v>
      </c>
      <c r="H370" s="189">
        <v>108.5</v>
      </c>
      <c r="I370" s="190"/>
      <c r="J370" s="189">
        <f>ROUND(I370*H370,0)</f>
        <v>0</v>
      </c>
      <c r="K370" s="187" t="s">
        <v>173</v>
      </c>
      <c r="L370" s="38"/>
      <c r="M370" s="191" t="s">
        <v>1</v>
      </c>
      <c r="N370" s="192" t="s">
        <v>41</v>
      </c>
      <c r="O370" s="70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5" t="s">
        <v>186</v>
      </c>
      <c r="AT370" s="195" t="s">
        <v>145</v>
      </c>
      <c r="AU370" s="195" t="s">
        <v>85</v>
      </c>
      <c r="AY370" s="16" t="s">
        <v>142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6" t="s">
        <v>8</v>
      </c>
      <c r="BK370" s="196">
        <f>ROUND(I370*H370,0)</f>
        <v>0</v>
      </c>
      <c r="BL370" s="16" t="s">
        <v>186</v>
      </c>
      <c r="BM370" s="195" t="s">
        <v>543</v>
      </c>
    </row>
    <row r="371" spans="1:65" s="2" customFormat="1" ht="19.5">
      <c r="A371" s="33"/>
      <c r="B371" s="34"/>
      <c r="C371" s="35"/>
      <c r="D371" s="197" t="s">
        <v>150</v>
      </c>
      <c r="E371" s="35"/>
      <c r="F371" s="198" t="s">
        <v>544</v>
      </c>
      <c r="G371" s="35"/>
      <c r="H371" s="35"/>
      <c r="I371" s="199"/>
      <c r="J371" s="35"/>
      <c r="K371" s="35"/>
      <c r="L371" s="38"/>
      <c r="M371" s="200"/>
      <c r="N371" s="201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150</v>
      </c>
      <c r="AU371" s="16" t="s">
        <v>85</v>
      </c>
    </row>
    <row r="372" spans="1:65" s="13" customFormat="1" ht="11.25">
      <c r="B372" s="211"/>
      <c r="C372" s="212"/>
      <c r="D372" s="197" t="s">
        <v>164</v>
      </c>
      <c r="E372" s="213" t="s">
        <v>1</v>
      </c>
      <c r="F372" s="214" t="s">
        <v>545</v>
      </c>
      <c r="G372" s="212"/>
      <c r="H372" s="215">
        <v>108.5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164</v>
      </c>
      <c r="AU372" s="221" t="s">
        <v>85</v>
      </c>
      <c r="AV372" s="13" t="s">
        <v>85</v>
      </c>
      <c r="AW372" s="13" t="s">
        <v>32</v>
      </c>
      <c r="AX372" s="13" t="s">
        <v>76</v>
      </c>
      <c r="AY372" s="221" t="s">
        <v>142</v>
      </c>
    </row>
    <row r="373" spans="1:65" s="14" customFormat="1" ht="11.25">
      <c r="B373" s="222"/>
      <c r="C373" s="223"/>
      <c r="D373" s="197" t="s">
        <v>164</v>
      </c>
      <c r="E373" s="224" t="s">
        <v>1</v>
      </c>
      <c r="F373" s="225" t="s">
        <v>166</v>
      </c>
      <c r="G373" s="223"/>
      <c r="H373" s="226">
        <v>108.5</v>
      </c>
      <c r="I373" s="227"/>
      <c r="J373" s="223"/>
      <c r="K373" s="223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164</v>
      </c>
      <c r="AU373" s="232" t="s">
        <v>85</v>
      </c>
      <c r="AV373" s="14" t="s">
        <v>149</v>
      </c>
      <c r="AW373" s="14" t="s">
        <v>32</v>
      </c>
      <c r="AX373" s="14" t="s">
        <v>8</v>
      </c>
      <c r="AY373" s="232" t="s">
        <v>142</v>
      </c>
    </row>
    <row r="374" spans="1:65" s="2" customFormat="1" ht="24.2" customHeight="1">
      <c r="A374" s="33"/>
      <c r="B374" s="34"/>
      <c r="C374" s="185" t="s">
        <v>546</v>
      </c>
      <c r="D374" s="185" t="s">
        <v>145</v>
      </c>
      <c r="E374" s="186" t="s">
        <v>547</v>
      </c>
      <c r="F374" s="187" t="s">
        <v>548</v>
      </c>
      <c r="G374" s="188" t="s">
        <v>148</v>
      </c>
      <c r="H374" s="189">
        <v>8.42</v>
      </c>
      <c r="I374" s="190"/>
      <c r="J374" s="189">
        <f>ROUND(I374*H374,0)</f>
        <v>0</v>
      </c>
      <c r="K374" s="187" t="s">
        <v>173</v>
      </c>
      <c r="L374" s="38"/>
      <c r="M374" s="191" t="s">
        <v>1</v>
      </c>
      <c r="N374" s="192" t="s">
        <v>41</v>
      </c>
      <c r="O374" s="70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5" t="s">
        <v>186</v>
      </c>
      <c r="AT374" s="195" t="s">
        <v>145</v>
      </c>
      <c r="AU374" s="195" t="s">
        <v>85</v>
      </c>
      <c r="AY374" s="16" t="s">
        <v>142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6" t="s">
        <v>8</v>
      </c>
      <c r="BK374" s="196">
        <f>ROUND(I374*H374,0)</f>
        <v>0</v>
      </c>
      <c r="BL374" s="16" t="s">
        <v>186</v>
      </c>
      <c r="BM374" s="195" t="s">
        <v>549</v>
      </c>
    </row>
    <row r="375" spans="1:65" s="2" customFormat="1" ht="19.5">
      <c r="A375" s="33"/>
      <c r="B375" s="34"/>
      <c r="C375" s="35"/>
      <c r="D375" s="197" t="s">
        <v>150</v>
      </c>
      <c r="E375" s="35"/>
      <c r="F375" s="198" t="s">
        <v>550</v>
      </c>
      <c r="G375" s="35"/>
      <c r="H375" s="35"/>
      <c r="I375" s="199"/>
      <c r="J375" s="35"/>
      <c r="K375" s="35"/>
      <c r="L375" s="38"/>
      <c r="M375" s="200"/>
      <c r="N375" s="201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150</v>
      </c>
      <c r="AU375" s="16" t="s">
        <v>85</v>
      </c>
    </row>
    <row r="376" spans="1:65" s="13" customFormat="1" ht="11.25">
      <c r="B376" s="211"/>
      <c r="C376" s="212"/>
      <c r="D376" s="197" t="s">
        <v>164</v>
      </c>
      <c r="E376" s="213" t="s">
        <v>1</v>
      </c>
      <c r="F376" s="214" t="s">
        <v>551</v>
      </c>
      <c r="G376" s="212"/>
      <c r="H376" s="215">
        <v>8.42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164</v>
      </c>
      <c r="AU376" s="221" t="s">
        <v>85</v>
      </c>
      <c r="AV376" s="13" t="s">
        <v>85</v>
      </c>
      <c r="AW376" s="13" t="s">
        <v>32</v>
      </c>
      <c r="AX376" s="13" t="s">
        <v>76</v>
      </c>
      <c r="AY376" s="221" t="s">
        <v>142</v>
      </c>
    </row>
    <row r="377" spans="1:65" s="14" customFormat="1" ht="11.25">
      <c r="B377" s="222"/>
      <c r="C377" s="223"/>
      <c r="D377" s="197" t="s">
        <v>164</v>
      </c>
      <c r="E377" s="224" t="s">
        <v>1</v>
      </c>
      <c r="F377" s="225" t="s">
        <v>166</v>
      </c>
      <c r="G377" s="223"/>
      <c r="H377" s="226">
        <v>8.42</v>
      </c>
      <c r="I377" s="227"/>
      <c r="J377" s="223"/>
      <c r="K377" s="223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164</v>
      </c>
      <c r="AU377" s="232" t="s">
        <v>85</v>
      </c>
      <c r="AV377" s="14" t="s">
        <v>149</v>
      </c>
      <c r="AW377" s="14" t="s">
        <v>32</v>
      </c>
      <c r="AX377" s="14" t="s">
        <v>8</v>
      </c>
      <c r="AY377" s="232" t="s">
        <v>142</v>
      </c>
    </row>
    <row r="378" spans="1:65" s="2" customFormat="1" ht="24.2" customHeight="1">
      <c r="A378" s="33"/>
      <c r="B378" s="34"/>
      <c r="C378" s="185" t="s">
        <v>335</v>
      </c>
      <c r="D378" s="185" t="s">
        <v>145</v>
      </c>
      <c r="E378" s="186" t="s">
        <v>552</v>
      </c>
      <c r="F378" s="187" t="s">
        <v>553</v>
      </c>
      <c r="G378" s="188" t="s">
        <v>148</v>
      </c>
      <c r="H378" s="189">
        <v>21.9</v>
      </c>
      <c r="I378" s="190"/>
      <c r="J378" s="189">
        <f>ROUND(I378*H378,0)</f>
        <v>0</v>
      </c>
      <c r="K378" s="187" t="s">
        <v>173</v>
      </c>
      <c r="L378" s="38"/>
      <c r="M378" s="191" t="s">
        <v>1</v>
      </c>
      <c r="N378" s="192" t="s">
        <v>41</v>
      </c>
      <c r="O378" s="70"/>
      <c r="P378" s="193">
        <f>O378*H378</f>
        <v>0</v>
      </c>
      <c r="Q378" s="193">
        <v>0</v>
      </c>
      <c r="R378" s="193">
        <f>Q378*H378</f>
        <v>0</v>
      </c>
      <c r="S378" s="193">
        <v>0</v>
      </c>
      <c r="T378" s="194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5" t="s">
        <v>186</v>
      </c>
      <c r="AT378" s="195" t="s">
        <v>145</v>
      </c>
      <c r="AU378" s="195" t="s">
        <v>85</v>
      </c>
      <c r="AY378" s="16" t="s">
        <v>142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6" t="s">
        <v>8</v>
      </c>
      <c r="BK378" s="196">
        <f>ROUND(I378*H378,0)</f>
        <v>0</v>
      </c>
      <c r="BL378" s="16" t="s">
        <v>186</v>
      </c>
      <c r="BM378" s="195" t="s">
        <v>554</v>
      </c>
    </row>
    <row r="379" spans="1:65" s="2" customFormat="1" ht="19.5">
      <c r="A379" s="33"/>
      <c r="B379" s="34"/>
      <c r="C379" s="35"/>
      <c r="D379" s="197" t="s">
        <v>150</v>
      </c>
      <c r="E379" s="35"/>
      <c r="F379" s="198" t="s">
        <v>555</v>
      </c>
      <c r="G379" s="35"/>
      <c r="H379" s="35"/>
      <c r="I379" s="199"/>
      <c r="J379" s="35"/>
      <c r="K379" s="35"/>
      <c r="L379" s="38"/>
      <c r="M379" s="200"/>
      <c r="N379" s="201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150</v>
      </c>
      <c r="AU379" s="16" t="s">
        <v>85</v>
      </c>
    </row>
    <row r="380" spans="1:65" s="13" customFormat="1" ht="11.25">
      <c r="B380" s="211"/>
      <c r="C380" s="212"/>
      <c r="D380" s="197" t="s">
        <v>164</v>
      </c>
      <c r="E380" s="213" t="s">
        <v>1</v>
      </c>
      <c r="F380" s="214" t="s">
        <v>556</v>
      </c>
      <c r="G380" s="212"/>
      <c r="H380" s="215">
        <v>21.9</v>
      </c>
      <c r="I380" s="216"/>
      <c r="J380" s="212"/>
      <c r="K380" s="212"/>
      <c r="L380" s="217"/>
      <c r="M380" s="218"/>
      <c r="N380" s="219"/>
      <c r="O380" s="219"/>
      <c r="P380" s="219"/>
      <c r="Q380" s="219"/>
      <c r="R380" s="219"/>
      <c r="S380" s="219"/>
      <c r="T380" s="220"/>
      <c r="AT380" s="221" t="s">
        <v>164</v>
      </c>
      <c r="AU380" s="221" t="s">
        <v>85</v>
      </c>
      <c r="AV380" s="13" t="s">
        <v>85</v>
      </c>
      <c r="AW380" s="13" t="s">
        <v>32</v>
      </c>
      <c r="AX380" s="13" t="s">
        <v>76</v>
      </c>
      <c r="AY380" s="221" t="s">
        <v>142</v>
      </c>
    </row>
    <row r="381" spans="1:65" s="14" customFormat="1" ht="11.25">
      <c r="B381" s="222"/>
      <c r="C381" s="223"/>
      <c r="D381" s="197" t="s">
        <v>164</v>
      </c>
      <c r="E381" s="224" t="s">
        <v>1</v>
      </c>
      <c r="F381" s="225" t="s">
        <v>166</v>
      </c>
      <c r="G381" s="223"/>
      <c r="H381" s="226">
        <v>21.9</v>
      </c>
      <c r="I381" s="227"/>
      <c r="J381" s="223"/>
      <c r="K381" s="223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164</v>
      </c>
      <c r="AU381" s="232" t="s">
        <v>85</v>
      </c>
      <c r="AV381" s="14" t="s">
        <v>149</v>
      </c>
      <c r="AW381" s="14" t="s">
        <v>32</v>
      </c>
      <c r="AX381" s="14" t="s">
        <v>8</v>
      </c>
      <c r="AY381" s="232" t="s">
        <v>142</v>
      </c>
    </row>
    <row r="382" spans="1:65" s="2" customFormat="1" ht="24.2" customHeight="1">
      <c r="A382" s="33"/>
      <c r="B382" s="34"/>
      <c r="C382" s="185" t="s">
        <v>557</v>
      </c>
      <c r="D382" s="185" t="s">
        <v>145</v>
      </c>
      <c r="E382" s="186" t="s">
        <v>558</v>
      </c>
      <c r="F382" s="187" t="s">
        <v>559</v>
      </c>
      <c r="G382" s="188" t="s">
        <v>148</v>
      </c>
      <c r="H382" s="189">
        <v>11</v>
      </c>
      <c r="I382" s="190"/>
      <c r="J382" s="189">
        <f>ROUND(I382*H382,0)</f>
        <v>0</v>
      </c>
      <c r="K382" s="187" t="s">
        <v>173</v>
      </c>
      <c r="L382" s="38"/>
      <c r="M382" s="191" t="s">
        <v>1</v>
      </c>
      <c r="N382" s="192" t="s">
        <v>41</v>
      </c>
      <c r="O382" s="70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5" t="s">
        <v>186</v>
      </c>
      <c r="AT382" s="195" t="s">
        <v>145</v>
      </c>
      <c r="AU382" s="195" t="s">
        <v>85</v>
      </c>
      <c r="AY382" s="16" t="s">
        <v>142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6" t="s">
        <v>8</v>
      </c>
      <c r="BK382" s="196">
        <f>ROUND(I382*H382,0)</f>
        <v>0</v>
      </c>
      <c r="BL382" s="16" t="s">
        <v>186</v>
      </c>
      <c r="BM382" s="195" t="s">
        <v>560</v>
      </c>
    </row>
    <row r="383" spans="1:65" s="2" customFormat="1" ht="19.5">
      <c r="A383" s="33"/>
      <c r="B383" s="34"/>
      <c r="C383" s="35"/>
      <c r="D383" s="197" t="s">
        <v>150</v>
      </c>
      <c r="E383" s="35"/>
      <c r="F383" s="198" t="s">
        <v>561</v>
      </c>
      <c r="G383" s="35"/>
      <c r="H383" s="35"/>
      <c r="I383" s="199"/>
      <c r="J383" s="35"/>
      <c r="K383" s="35"/>
      <c r="L383" s="38"/>
      <c r="M383" s="200"/>
      <c r="N383" s="201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150</v>
      </c>
      <c r="AU383" s="16" t="s">
        <v>85</v>
      </c>
    </row>
    <row r="384" spans="1:65" s="13" customFormat="1" ht="11.25">
      <c r="B384" s="211"/>
      <c r="C384" s="212"/>
      <c r="D384" s="197" t="s">
        <v>164</v>
      </c>
      <c r="E384" s="213" t="s">
        <v>1</v>
      </c>
      <c r="F384" s="214" t="s">
        <v>562</v>
      </c>
      <c r="G384" s="212"/>
      <c r="H384" s="215">
        <v>11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164</v>
      </c>
      <c r="AU384" s="221" t="s">
        <v>85</v>
      </c>
      <c r="AV384" s="13" t="s">
        <v>85</v>
      </c>
      <c r="AW384" s="13" t="s">
        <v>32</v>
      </c>
      <c r="AX384" s="13" t="s">
        <v>76</v>
      </c>
      <c r="AY384" s="221" t="s">
        <v>142</v>
      </c>
    </row>
    <row r="385" spans="1:65" s="14" customFormat="1" ht="11.25">
      <c r="B385" s="222"/>
      <c r="C385" s="223"/>
      <c r="D385" s="197" t="s">
        <v>164</v>
      </c>
      <c r="E385" s="224" t="s">
        <v>1</v>
      </c>
      <c r="F385" s="225" t="s">
        <v>166</v>
      </c>
      <c r="G385" s="223"/>
      <c r="H385" s="226">
        <v>11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164</v>
      </c>
      <c r="AU385" s="232" t="s">
        <v>85</v>
      </c>
      <c r="AV385" s="14" t="s">
        <v>149</v>
      </c>
      <c r="AW385" s="14" t="s">
        <v>32</v>
      </c>
      <c r="AX385" s="14" t="s">
        <v>8</v>
      </c>
      <c r="AY385" s="232" t="s">
        <v>142</v>
      </c>
    </row>
    <row r="386" spans="1:65" s="2" customFormat="1" ht="24.2" customHeight="1">
      <c r="A386" s="33"/>
      <c r="B386" s="34"/>
      <c r="C386" s="185" t="s">
        <v>339</v>
      </c>
      <c r="D386" s="185" t="s">
        <v>145</v>
      </c>
      <c r="E386" s="186" t="s">
        <v>563</v>
      </c>
      <c r="F386" s="187" t="s">
        <v>564</v>
      </c>
      <c r="G386" s="188" t="s">
        <v>486</v>
      </c>
      <c r="H386" s="190"/>
      <c r="I386" s="190"/>
      <c r="J386" s="189">
        <f>ROUND(I386*H386,0)</f>
        <v>0</v>
      </c>
      <c r="K386" s="187" t="s">
        <v>173</v>
      </c>
      <c r="L386" s="38"/>
      <c r="M386" s="191" t="s">
        <v>1</v>
      </c>
      <c r="N386" s="192" t="s">
        <v>41</v>
      </c>
      <c r="O386" s="70"/>
      <c r="P386" s="193">
        <f>O386*H386</f>
        <v>0</v>
      </c>
      <c r="Q386" s="193">
        <v>0</v>
      </c>
      <c r="R386" s="193">
        <f>Q386*H386</f>
        <v>0</v>
      </c>
      <c r="S386" s="193">
        <v>0</v>
      </c>
      <c r="T386" s="194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5" t="s">
        <v>186</v>
      </c>
      <c r="AT386" s="195" t="s">
        <v>145</v>
      </c>
      <c r="AU386" s="195" t="s">
        <v>85</v>
      </c>
      <c r="AY386" s="16" t="s">
        <v>142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6" t="s">
        <v>8</v>
      </c>
      <c r="BK386" s="196">
        <f>ROUND(I386*H386,0)</f>
        <v>0</v>
      </c>
      <c r="BL386" s="16" t="s">
        <v>186</v>
      </c>
      <c r="BM386" s="195" t="s">
        <v>565</v>
      </c>
    </row>
    <row r="387" spans="1:65" s="2" customFormat="1" ht="29.25">
      <c r="A387" s="33"/>
      <c r="B387" s="34"/>
      <c r="C387" s="35"/>
      <c r="D387" s="197" t="s">
        <v>150</v>
      </c>
      <c r="E387" s="35"/>
      <c r="F387" s="198" t="s">
        <v>566</v>
      </c>
      <c r="G387" s="35"/>
      <c r="H387" s="35"/>
      <c r="I387" s="199"/>
      <c r="J387" s="35"/>
      <c r="K387" s="35"/>
      <c r="L387" s="38"/>
      <c r="M387" s="200"/>
      <c r="N387" s="201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150</v>
      </c>
      <c r="AU387" s="16" t="s">
        <v>85</v>
      </c>
    </row>
    <row r="388" spans="1:65" s="12" customFormat="1" ht="22.9" customHeight="1">
      <c r="B388" s="169"/>
      <c r="C388" s="170"/>
      <c r="D388" s="171" t="s">
        <v>75</v>
      </c>
      <c r="E388" s="183" t="s">
        <v>567</v>
      </c>
      <c r="F388" s="183" t="s">
        <v>568</v>
      </c>
      <c r="G388" s="170"/>
      <c r="H388" s="170"/>
      <c r="I388" s="173"/>
      <c r="J388" s="184">
        <f>BK388</f>
        <v>0</v>
      </c>
      <c r="K388" s="170"/>
      <c r="L388" s="175"/>
      <c r="M388" s="176"/>
      <c r="N388" s="177"/>
      <c r="O388" s="177"/>
      <c r="P388" s="178">
        <f>SUM(P389:P394)</f>
        <v>0</v>
      </c>
      <c r="Q388" s="177"/>
      <c r="R388" s="178">
        <f>SUM(R389:R394)</f>
        <v>0</v>
      </c>
      <c r="S388" s="177"/>
      <c r="T388" s="179">
        <f>SUM(T389:T394)</f>
        <v>0</v>
      </c>
      <c r="AR388" s="180" t="s">
        <v>85</v>
      </c>
      <c r="AT388" s="181" t="s">
        <v>75</v>
      </c>
      <c r="AU388" s="181" t="s">
        <v>8</v>
      </c>
      <c r="AY388" s="180" t="s">
        <v>142</v>
      </c>
      <c r="BK388" s="182">
        <f>SUM(BK389:BK394)</f>
        <v>0</v>
      </c>
    </row>
    <row r="389" spans="1:65" s="2" customFormat="1" ht="24.2" customHeight="1">
      <c r="A389" s="33"/>
      <c r="B389" s="34"/>
      <c r="C389" s="185" t="s">
        <v>569</v>
      </c>
      <c r="D389" s="185" t="s">
        <v>145</v>
      </c>
      <c r="E389" s="186" t="s">
        <v>570</v>
      </c>
      <c r="F389" s="187" t="s">
        <v>571</v>
      </c>
      <c r="G389" s="188" t="s">
        <v>162</v>
      </c>
      <c r="H389" s="189">
        <v>12.36</v>
      </c>
      <c r="I389" s="190"/>
      <c r="J389" s="189">
        <f>ROUND(I389*H389,0)</f>
        <v>0</v>
      </c>
      <c r="K389" s="187" t="s">
        <v>173</v>
      </c>
      <c r="L389" s="38"/>
      <c r="M389" s="191" t="s">
        <v>1</v>
      </c>
      <c r="N389" s="192" t="s">
        <v>41</v>
      </c>
      <c r="O389" s="70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5" t="s">
        <v>186</v>
      </c>
      <c r="AT389" s="195" t="s">
        <v>145</v>
      </c>
      <c r="AU389" s="195" t="s">
        <v>85</v>
      </c>
      <c r="AY389" s="16" t="s">
        <v>142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8</v>
      </c>
      <c r="BK389" s="196">
        <f>ROUND(I389*H389,0)</f>
        <v>0</v>
      </c>
      <c r="BL389" s="16" t="s">
        <v>186</v>
      </c>
      <c r="BM389" s="195" t="s">
        <v>572</v>
      </c>
    </row>
    <row r="390" spans="1:65" s="2" customFormat="1" ht="11.25">
      <c r="A390" s="33"/>
      <c r="B390" s="34"/>
      <c r="C390" s="35"/>
      <c r="D390" s="197" t="s">
        <v>150</v>
      </c>
      <c r="E390" s="35"/>
      <c r="F390" s="198" t="s">
        <v>573</v>
      </c>
      <c r="G390" s="35"/>
      <c r="H390" s="35"/>
      <c r="I390" s="199"/>
      <c r="J390" s="35"/>
      <c r="K390" s="35"/>
      <c r="L390" s="38"/>
      <c r="M390" s="200"/>
      <c r="N390" s="201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150</v>
      </c>
      <c r="AU390" s="16" t="s">
        <v>85</v>
      </c>
    </row>
    <row r="391" spans="1:65" s="2" customFormat="1" ht="24.2" customHeight="1">
      <c r="A391" s="33"/>
      <c r="B391" s="34"/>
      <c r="C391" s="185" t="s">
        <v>344</v>
      </c>
      <c r="D391" s="185" t="s">
        <v>145</v>
      </c>
      <c r="E391" s="186" t="s">
        <v>574</v>
      </c>
      <c r="F391" s="187" t="s">
        <v>575</v>
      </c>
      <c r="G391" s="188" t="s">
        <v>162</v>
      </c>
      <c r="H391" s="189">
        <v>12.36</v>
      </c>
      <c r="I391" s="190"/>
      <c r="J391" s="189">
        <f>ROUND(I391*H391,0)</f>
        <v>0</v>
      </c>
      <c r="K391" s="187" t="s">
        <v>173</v>
      </c>
      <c r="L391" s="38"/>
      <c r="M391" s="191" t="s">
        <v>1</v>
      </c>
      <c r="N391" s="192" t="s">
        <v>41</v>
      </c>
      <c r="O391" s="70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5" t="s">
        <v>186</v>
      </c>
      <c r="AT391" s="195" t="s">
        <v>145</v>
      </c>
      <c r="AU391" s="195" t="s">
        <v>85</v>
      </c>
      <c r="AY391" s="16" t="s">
        <v>142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8</v>
      </c>
      <c r="BK391" s="196">
        <f>ROUND(I391*H391,0)</f>
        <v>0</v>
      </c>
      <c r="BL391" s="16" t="s">
        <v>186</v>
      </c>
      <c r="BM391" s="195" t="s">
        <v>576</v>
      </c>
    </row>
    <row r="392" spans="1:65" s="2" customFormat="1" ht="19.5">
      <c r="A392" s="33"/>
      <c r="B392" s="34"/>
      <c r="C392" s="35"/>
      <c r="D392" s="197" t="s">
        <v>150</v>
      </c>
      <c r="E392" s="35"/>
      <c r="F392" s="198" t="s">
        <v>577</v>
      </c>
      <c r="G392" s="35"/>
      <c r="H392" s="35"/>
      <c r="I392" s="199"/>
      <c r="J392" s="35"/>
      <c r="K392" s="35"/>
      <c r="L392" s="38"/>
      <c r="M392" s="200"/>
      <c r="N392" s="201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150</v>
      </c>
      <c r="AU392" s="16" t="s">
        <v>85</v>
      </c>
    </row>
    <row r="393" spans="1:65" s="2" customFormat="1" ht="24.2" customHeight="1">
      <c r="A393" s="33"/>
      <c r="B393" s="34"/>
      <c r="C393" s="185" t="s">
        <v>578</v>
      </c>
      <c r="D393" s="185" t="s">
        <v>145</v>
      </c>
      <c r="E393" s="186" t="s">
        <v>579</v>
      </c>
      <c r="F393" s="187" t="s">
        <v>580</v>
      </c>
      <c r="G393" s="188" t="s">
        <v>486</v>
      </c>
      <c r="H393" s="190"/>
      <c r="I393" s="190"/>
      <c r="J393" s="189">
        <f>ROUND(I393*H393,0)</f>
        <v>0</v>
      </c>
      <c r="K393" s="187" t="s">
        <v>173</v>
      </c>
      <c r="L393" s="38"/>
      <c r="M393" s="191" t="s">
        <v>1</v>
      </c>
      <c r="N393" s="192" t="s">
        <v>41</v>
      </c>
      <c r="O393" s="70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5" t="s">
        <v>186</v>
      </c>
      <c r="AT393" s="195" t="s">
        <v>145</v>
      </c>
      <c r="AU393" s="195" t="s">
        <v>85</v>
      </c>
      <c r="AY393" s="16" t="s">
        <v>142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6" t="s">
        <v>8</v>
      </c>
      <c r="BK393" s="196">
        <f>ROUND(I393*H393,0)</f>
        <v>0</v>
      </c>
      <c r="BL393" s="16" t="s">
        <v>186</v>
      </c>
      <c r="BM393" s="195" t="s">
        <v>581</v>
      </c>
    </row>
    <row r="394" spans="1:65" s="2" customFormat="1" ht="29.25">
      <c r="A394" s="33"/>
      <c r="B394" s="34"/>
      <c r="C394" s="35"/>
      <c r="D394" s="197" t="s">
        <v>150</v>
      </c>
      <c r="E394" s="35"/>
      <c r="F394" s="198" t="s">
        <v>582</v>
      </c>
      <c r="G394" s="35"/>
      <c r="H394" s="35"/>
      <c r="I394" s="199"/>
      <c r="J394" s="35"/>
      <c r="K394" s="35"/>
      <c r="L394" s="38"/>
      <c r="M394" s="200"/>
      <c r="N394" s="201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150</v>
      </c>
      <c r="AU394" s="16" t="s">
        <v>85</v>
      </c>
    </row>
    <row r="395" spans="1:65" s="12" customFormat="1" ht="22.9" customHeight="1">
      <c r="B395" s="169"/>
      <c r="C395" s="170"/>
      <c r="D395" s="171" t="s">
        <v>75</v>
      </c>
      <c r="E395" s="183" t="s">
        <v>583</v>
      </c>
      <c r="F395" s="183" t="s">
        <v>584</v>
      </c>
      <c r="G395" s="170"/>
      <c r="H395" s="170"/>
      <c r="I395" s="173"/>
      <c r="J395" s="184">
        <f>BK395</f>
        <v>0</v>
      </c>
      <c r="K395" s="170"/>
      <c r="L395" s="175"/>
      <c r="M395" s="176"/>
      <c r="N395" s="177"/>
      <c r="O395" s="177"/>
      <c r="P395" s="178">
        <f>SUM(P396:P403)</f>
        <v>0</v>
      </c>
      <c r="Q395" s="177"/>
      <c r="R395" s="178">
        <f>SUM(R396:R403)</f>
        <v>0</v>
      </c>
      <c r="S395" s="177"/>
      <c r="T395" s="179">
        <f>SUM(T396:T403)</f>
        <v>0</v>
      </c>
      <c r="AR395" s="180" t="s">
        <v>85</v>
      </c>
      <c r="AT395" s="181" t="s">
        <v>75</v>
      </c>
      <c r="AU395" s="181" t="s">
        <v>8</v>
      </c>
      <c r="AY395" s="180" t="s">
        <v>142</v>
      </c>
      <c r="BK395" s="182">
        <f>SUM(BK396:BK403)</f>
        <v>0</v>
      </c>
    </row>
    <row r="396" spans="1:65" s="2" customFormat="1" ht="24.2" customHeight="1">
      <c r="A396" s="33"/>
      <c r="B396" s="34"/>
      <c r="C396" s="185" t="s">
        <v>348</v>
      </c>
      <c r="D396" s="185" t="s">
        <v>145</v>
      </c>
      <c r="E396" s="186" t="s">
        <v>585</v>
      </c>
      <c r="F396" s="187" t="s">
        <v>586</v>
      </c>
      <c r="G396" s="188" t="s">
        <v>365</v>
      </c>
      <c r="H396" s="189">
        <v>100</v>
      </c>
      <c r="I396" s="190"/>
      <c r="J396" s="189">
        <f>ROUND(I396*H396,0)</f>
        <v>0</v>
      </c>
      <c r="K396" s="187" t="s">
        <v>173</v>
      </c>
      <c r="L396" s="38"/>
      <c r="M396" s="191" t="s">
        <v>1</v>
      </c>
      <c r="N396" s="192" t="s">
        <v>41</v>
      </c>
      <c r="O396" s="70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95" t="s">
        <v>186</v>
      </c>
      <c r="AT396" s="195" t="s">
        <v>145</v>
      </c>
      <c r="AU396" s="195" t="s">
        <v>85</v>
      </c>
      <c r="AY396" s="16" t="s">
        <v>142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6" t="s">
        <v>8</v>
      </c>
      <c r="BK396" s="196">
        <f>ROUND(I396*H396,0)</f>
        <v>0</v>
      </c>
      <c r="BL396" s="16" t="s">
        <v>186</v>
      </c>
      <c r="BM396" s="195" t="s">
        <v>587</v>
      </c>
    </row>
    <row r="397" spans="1:65" s="2" customFormat="1" ht="19.5">
      <c r="A397" s="33"/>
      <c r="B397" s="34"/>
      <c r="C397" s="35"/>
      <c r="D397" s="197" t="s">
        <v>150</v>
      </c>
      <c r="E397" s="35"/>
      <c r="F397" s="198" t="s">
        <v>588</v>
      </c>
      <c r="G397" s="35"/>
      <c r="H397" s="35"/>
      <c r="I397" s="199"/>
      <c r="J397" s="35"/>
      <c r="K397" s="35"/>
      <c r="L397" s="38"/>
      <c r="M397" s="200"/>
      <c r="N397" s="201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150</v>
      </c>
      <c r="AU397" s="16" t="s">
        <v>85</v>
      </c>
    </row>
    <row r="398" spans="1:65" s="2" customFormat="1" ht="21.75" customHeight="1">
      <c r="A398" s="33"/>
      <c r="B398" s="34"/>
      <c r="C398" s="202" t="s">
        <v>589</v>
      </c>
      <c r="D398" s="202" t="s">
        <v>152</v>
      </c>
      <c r="E398" s="203" t="s">
        <v>590</v>
      </c>
      <c r="F398" s="204" t="s">
        <v>591</v>
      </c>
      <c r="G398" s="205" t="s">
        <v>365</v>
      </c>
      <c r="H398" s="206">
        <v>100</v>
      </c>
      <c r="I398" s="207"/>
      <c r="J398" s="206">
        <f>ROUND(I398*H398,0)</f>
        <v>0</v>
      </c>
      <c r="K398" s="204" t="s">
        <v>1</v>
      </c>
      <c r="L398" s="208"/>
      <c r="M398" s="209" t="s">
        <v>1</v>
      </c>
      <c r="N398" s="210" t="s">
        <v>41</v>
      </c>
      <c r="O398" s="70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5" t="s">
        <v>224</v>
      </c>
      <c r="AT398" s="195" t="s">
        <v>152</v>
      </c>
      <c r="AU398" s="195" t="s">
        <v>85</v>
      </c>
      <c r="AY398" s="16" t="s">
        <v>142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6" t="s">
        <v>8</v>
      </c>
      <c r="BK398" s="196">
        <f>ROUND(I398*H398,0)</f>
        <v>0</v>
      </c>
      <c r="BL398" s="16" t="s">
        <v>186</v>
      </c>
      <c r="BM398" s="195" t="s">
        <v>592</v>
      </c>
    </row>
    <row r="399" spans="1:65" s="2" customFormat="1" ht="11.25">
      <c r="A399" s="33"/>
      <c r="B399" s="34"/>
      <c r="C399" s="35"/>
      <c r="D399" s="197" t="s">
        <v>150</v>
      </c>
      <c r="E399" s="35"/>
      <c r="F399" s="198" t="s">
        <v>591</v>
      </c>
      <c r="G399" s="35"/>
      <c r="H399" s="35"/>
      <c r="I399" s="199"/>
      <c r="J399" s="35"/>
      <c r="K399" s="35"/>
      <c r="L399" s="38"/>
      <c r="M399" s="200"/>
      <c r="N399" s="201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150</v>
      </c>
      <c r="AU399" s="16" t="s">
        <v>85</v>
      </c>
    </row>
    <row r="400" spans="1:65" s="2" customFormat="1" ht="24.2" customHeight="1">
      <c r="A400" s="33"/>
      <c r="B400" s="34"/>
      <c r="C400" s="185" t="s">
        <v>353</v>
      </c>
      <c r="D400" s="185" t="s">
        <v>145</v>
      </c>
      <c r="E400" s="186" t="s">
        <v>593</v>
      </c>
      <c r="F400" s="187" t="s">
        <v>594</v>
      </c>
      <c r="G400" s="188" t="s">
        <v>365</v>
      </c>
      <c r="H400" s="189">
        <v>100</v>
      </c>
      <c r="I400" s="190"/>
      <c r="J400" s="189">
        <f>ROUND(I400*H400,0)</f>
        <v>0</v>
      </c>
      <c r="K400" s="187" t="s">
        <v>173</v>
      </c>
      <c r="L400" s="38"/>
      <c r="M400" s="191" t="s">
        <v>1</v>
      </c>
      <c r="N400" s="192" t="s">
        <v>41</v>
      </c>
      <c r="O400" s="70"/>
      <c r="P400" s="193">
        <f>O400*H400</f>
        <v>0</v>
      </c>
      <c r="Q400" s="193">
        <v>0</v>
      </c>
      <c r="R400" s="193">
        <f>Q400*H400</f>
        <v>0</v>
      </c>
      <c r="S400" s="193">
        <v>0</v>
      </c>
      <c r="T400" s="194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5" t="s">
        <v>186</v>
      </c>
      <c r="AT400" s="195" t="s">
        <v>145</v>
      </c>
      <c r="AU400" s="195" t="s">
        <v>85</v>
      </c>
      <c r="AY400" s="16" t="s">
        <v>142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6" t="s">
        <v>8</v>
      </c>
      <c r="BK400" s="196">
        <f>ROUND(I400*H400,0)</f>
        <v>0</v>
      </c>
      <c r="BL400" s="16" t="s">
        <v>186</v>
      </c>
      <c r="BM400" s="195" t="s">
        <v>595</v>
      </c>
    </row>
    <row r="401" spans="1:65" s="2" customFormat="1" ht="19.5">
      <c r="A401" s="33"/>
      <c r="B401" s="34"/>
      <c r="C401" s="35"/>
      <c r="D401" s="197" t="s">
        <v>150</v>
      </c>
      <c r="E401" s="35"/>
      <c r="F401" s="198" t="s">
        <v>596</v>
      </c>
      <c r="G401" s="35"/>
      <c r="H401" s="35"/>
      <c r="I401" s="199"/>
      <c r="J401" s="35"/>
      <c r="K401" s="35"/>
      <c r="L401" s="38"/>
      <c r="M401" s="200"/>
      <c r="N401" s="201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150</v>
      </c>
      <c r="AU401" s="16" t="s">
        <v>85</v>
      </c>
    </row>
    <row r="402" spans="1:65" s="2" customFormat="1" ht="24.2" customHeight="1">
      <c r="A402" s="33"/>
      <c r="B402" s="34"/>
      <c r="C402" s="185" t="s">
        <v>597</v>
      </c>
      <c r="D402" s="185" t="s">
        <v>145</v>
      </c>
      <c r="E402" s="186" t="s">
        <v>598</v>
      </c>
      <c r="F402" s="187" t="s">
        <v>599</v>
      </c>
      <c r="G402" s="188" t="s">
        <v>486</v>
      </c>
      <c r="H402" s="190"/>
      <c r="I402" s="190"/>
      <c r="J402" s="189">
        <f>ROUND(I402*H402,0)</f>
        <v>0</v>
      </c>
      <c r="K402" s="187" t="s">
        <v>173</v>
      </c>
      <c r="L402" s="38"/>
      <c r="M402" s="191" t="s">
        <v>1</v>
      </c>
      <c r="N402" s="192" t="s">
        <v>41</v>
      </c>
      <c r="O402" s="70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95" t="s">
        <v>186</v>
      </c>
      <c r="AT402" s="195" t="s">
        <v>145</v>
      </c>
      <c r="AU402" s="195" t="s">
        <v>85</v>
      </c>
      <c r="AY402" s="16" t="s">
        <v>142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6" t="s">
        <v>8</v>
      </c>
      <c r="BK402" s="196">
        <f>ROUND(I402*H402,0)</f>
        <v>0</v>
      </c>
      <c r="BL402" s="16" t="s">
        <v>186</v>
      </c>
      <c r="BM402" s="195" t="s">
        <v>600</v>
      </c>
    </row>
    <row r="403" spans="1:65" s="2" customFormat="1" ht="29.25">
      <c r="A403" s="33"/>
      <c r="B403" s="34"/>
      <c r="C403" s="35"/>
      <c r="D403" s="197" t="s">
        <v>150</v>
      </c>
      <c r="E403" s="35"/>
      <c r="F403" s="198" t="s">
        <v>601</v>
      </c>
      <c r="G403" s="35"/>
      <c r="H403" s="35"/>
      <c r="I403" s="199"/>
      <c r="J403" s="35"/>
      <c r="K403" s="35"/>
      <c r="L403" s="38"/>
      <c r="M403" s="200"/>
      <c r="N403" s="201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150</v>
      </c>
      <c r="AU403" s="16" t="s">
        <v>85</v>
      </c>
    </row>
    <row r="404" spans="1:65" s="12" customFormat="1" ht="22.9" customHeight="1">
      <c r="B404" s="169"/>
      <c r="C404" s="170"/>
      <c r="D404" s="171" t="s">
        <v>75</v>
      </c>
      <c r="E404" s="183" t="s">
        <v>602</v>
      </c>
      <c r="F404" s="183" t="s">
        <v>603</v>
      </c>
      <c r="G404" s="170"/>
      <c r="H404" s="170"/>
      <c r="I404" s="173"/>
      <c r="J404" s="184">
        <f>BK404</f>
        <v>0</v>
      </c>
      <c r="K404" s="170"/>
      <c r="L404" s="175"/>
      <c r="M404" s="176"/>
      <c r="N404" s="177"/>
      <c r="O404" s="177"/>
      <c r="P404" s="178">
        <f>SUM(P405:P406)</f>
        <v>0</v>
      </c>
      <c r="Q404" s="177"/>
      <c r="R404" s="178">
        <f>SUM(R405:R406)</f>
        <v>0</v>
      </c>
      <c r="S404" s="177"/>
      <c r="T404" s="179">
        <f>SUM(T405:T406)</f>
        <v>0</v>
      </c>
      <c r="AR404" s="180" t="s">
        <v>8</v>
      </c>
      <c r="AT404" s="181" t="s">
        <v>75</v>
      </c>
      <c r="AU404" s="181" t="s">
        <v>8</v>
      </c>
      <c r="AY404" s="180" t="s">
        <v>142</v>
      </c>
      <c r="BK404" s="182">
        <f>SUM(BK405:BK406)</f>
        <v>0</v>
      </c>
    </row>
    <row r="405" spans="1:65" s="2" customFormat="1" ht="16.5" customHeight="1">
      <c r="A405" s="33"/>
      <c r="B405" s="34"/>
      <c r="C405" s="185" t="s">
        <v>357</v>
      </c>
      <c r="D405" s="185" t="s">
        <v>145</v>
      </c>
      <c r="E405" s="186" t="s">
        <v>604</v>
      </c>
      <c r="F405" s="187" t="s">
        <v>605</v>
      </c>
      <c r="G405" s="188" t="s">
        <v>148</v>
      </c>
      <c r="H405" s="189">
        <v>32</v>
      </c>
      <c r="I405" s="190"/>
      <c r="J405" s="189">
        <f>ROUND(I405*H405,0)</f>
        <v>0</v>
      </c>
      <c r="K405" s="187" t="s">
        <v>1</v>
      </c>
      <c r="L405" s="38"/>
      <c r="M405" s="191" t="s">
        <v>1</v>
      </c>
      <c r="N405" s="192" t="s">
        <v>41</v>
      </c>
      <c r="O405" s="70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5" t="s">
        <v>149</v>
      </c>
      <c r="AT405" s="195" t="s">
        <v>145</v>
      </c>
      <c r="AU405" s="195" t="s">
        <v>85</v>
      </c>
      <c r="AY405" s="16" t="s">
        <v>142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6" t="s">
        <v>8</v>
      </c>
      <c r="BK405" s="196">
        <f>ROUND(I405*H405,0)</f>
        <v>0</v>
      </c>
      <c r="BL405" s="16" t="s">
        <v>149</v>
      </c>
      <c r="BM405" s="195" t="s">
        <v>606</v>
      </c>
    </row>
    <row r="406" spans="1:65" s="2" customFormat="1" ht="11.25">
      <c r="A406" s="33"/>
      <c r="B406" s="34"/>
      <c r="C406" s="35"/>
      <c r="D406" s="197" t="s">
        <v>150</v>
      </c>
      <c r="E406" s="35"/>
      <c r="F406" s="198" t="s">
        <v>605</v>
      </c>
      <c r="G406" s="35"/>
      <c r="H406" s="35"/>
      <c r="I406" s="199"/>
      <c r="J406" s="35"/>
      <c r="K406" s="35"/>
      <c r="L406" s="38"/>
      <c r="M406" s="200"/>
      <c r="N406" s="201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150</v>
      </c>
      <c r="AU406" s="16" t="s">
        <v>85</v>
      </c>
    </row>
    <row r="407" spans="1:65" s="12" customFormat="1" ht="22.9" customHeight="1">
      <c r="B407" s="169"/>
      <c r="C407" s="170"/>
      <c r="D407" s="171" t="s">
        <v>75</v>
      </c>
      <c r="E407" s="183" t="s">
        <v>607</v>
      </c>
      <c r="F407" s="183" t="s">
        <v>608</v>
      </c>
      <c r="G407" s="170"/>
      <c r="H407" s="170"/>
      <c r="I407" s="173"/>
      <c r="J407" s="184">
        <f>BK407</f>
        <v>0</v>
      </c>
      <c r="K407" s="170"/>
      <c r="L407" s="175"/>
      <c r="M407" s="176"/>
      <c r="N407" s="177"/>
      <c r="O407" s="177"/>
      <c r="P407" s="178">
        <f>SUM(P408:P409)</f>
        <v>0</v>
      </c>
      <c r="Q407" s="177"/>
      <c r="R407" s="178">
        <f>SUM(R408:R409)</f>
        <v>0</v>
      </c>
      <c r="S407" s="177"/>
      <c r="T407" s="179">
        <f>SUM(T408:T409)</f>
        <v>0</v>
      </c>
      <c r="AR407" s="180" t="s">
        <v>85</v>
      </c>
      <c r="AT407" s="181" t="s">
        <v>75</v>
      </c>
      <c r="AU407" s="181" t="s">
        <v>8</v>
      </c>
      <c r="AY407" s="180" t="s">
        <v>142</v>
      </c>
      <c r="BK407" s="182">
        <f>SUM(BK408:BK409)</f>
        <v>0</v>
      </c>
    </row>
    <row r="408" spans="1:65" s="2" customFormat="1" ht="21.75" customHeight="1">
      <c r="A408" s="33"/>
      <c r="B408" s="34"/>
      <c r="C408" s="185" t="s">
        <v>609</v>
      </c>
      <c r="D408" s="185" t="s">
        <v>145</v>
      </c>
      <c r="E408" s="186" t="s">
        <v>610</v>
      </c>
      <c r="F408" s="187" t="s">
        <v>611</v>
      </c>
      <c r="G408" s="188" t="s">
        <v>162</v>
      </c>
      <c r="H408" s="189">
        <v>19.510000000000002</v>
      </c>
      <c r="I408" s="190"/>
      <c r="J408" s="189">
        <f>ROUND(I408*H408,0)</f>
        <v>0</v>
      </c>
      <c r="K408" s="187" t="s">
        <v>1</v>
      </c>
      <c r="L408" s="38"/>
      <c r="M408" s="191" t="s">
        <v>1</v>
      </c>
      <c r="N408" s="192" t="s">
        <v>41</v>
      </c>
      <c r="O408" s="70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5" t="s">
        <v>186</v>
      </c>
      <c r="AT408" s="195" t="s">
        <v>145</v>
      </c>
      <c r="AU408" s="195" t="s">
        <v>85</v>
      </c>
      <c r="AY408" s="16" t="s">
        <v>142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6" t="s">
        <v>8</v>
      </c>
      <c r="BK408" s="196">
        <f>ROUND(I408*H408,0)</f>
        <v>0</v>
      </c>
      <c r="BL408" s="16" t="s">
        <v>186</v>
      </c>
      <c r="BM408" s="195" t="s">
        <v>612</v>
      </c>
    </row>
    <row r="409" spans="1:65" s="2" customFormat="1" ht="11.25">
      <c r="A409" s="33"/>
      <c r="B409" s="34"/>
      <c r="C409" s="35"/>
      <c r="D409" s="197" t="s">
        <v>150</v>
      </c>
      <c r="E409" s="35"/>
      <c r="F409" s="198" t="s">
        <v>611</v>
      </c>
      <c r="G409" s="35"/>
      <c r="H409" s="35"/>
      <c r="I409" s="199"/>
      <c r="J409" s="35"/>
      <c r="K409" s="35"/>
      <c r="L409" s="38"/>
      <c r="M409" s="200"/>
      <c r="N409" s="201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150</v>
      </c>
      <c r="AU409" s="16" t="s">
        <v>85</v>
      </c>
    </row>
    <row r="410" spans="1:65" s="12" customFormat="1" ht="25.9" customHeight="1">
      <c r="B410" s="169"/>
      <c r="C410" s="170"/>
      <c r="D410" s="171" t="s">
        <v>75</v>
      </c>
      <c r="E410" s="172" t="s">
        <v>613</v>
      </c>
      <c r="F410" s="172" t="s">
        <v>614</v>
      </c>
      <c r="G410" s="170"/>
      <c r="H410" s="170"/>
      <c r="I410" s="173"/>
      <c r="J410" s="174">
        <f>BK410</f>
        <v>0</v>
      </c>
      <c r="K410" s="170"/>
      <c r="L410" s="175"/>
      <c r="M410" s="176"/>
      <c r="N410" s="177"/>
      <c r="O410" s="177"/>
      <c r="P410" s="178">
        <f>SUM(P411:P412)</f>
        <v>0</v>
      </c>
      <c r="Q410" s="177"/>
      <c r="R410" s="178">
        <f>SUM(R411:R412)</f>
        <v>0</v>
      </c>
      <c r="S410" s="177"/>
      <c r="T410" s="179">
        <f>SUM(T411:T412)</f>
        <v>0</v>
      </c>
      <c r="AR410" s="180" t="s">
        <v>149</v>
      </c>
      <c r="AT410" s="181" t="s">
        <v>75</v>
      </c>
      <c r="AU410" s="181" t="s">
        <v>76</v>
      </c>
      <c r="AY410" s="180" t="s">
        <v>142</v>
      </c>
      <c r="BK410" s="182">
        <f>SUM(BK411:BK412)</f>
        <v>0</v>
      </c>
    </row>
    <row r="411" spans="1:65" s="2" customFormat="1" ht="16.5" customHeight="1">
      <c r="A411" s="33"/>
      <c r="B411" s="34"/>
      <c r="C411" s="185" t="s">
        <v>361</v>
      </c>
      <c r="D411" s="185" t="s">
        <v>145</v>
      </c>
      <c r="E411" s="186" t="s">
        <v>615</v>
      </c>
      <c r="F411" s="187" t="s">
        <v>616</v>
      </c>
      <c r="G411" s="188" t="s">
        <v>617</v>
      </c>
      <c r="H411" s="189">
        <v>8</v>
      </c>
      <c r="I411" s="190"/>
      <c r="J411" s="189">
        <f>ROUND(I411*H411,0)</f>
        <v>0</v>
      </c>
      <c r="K411" s="187" t="s">
        <v>173</v>
      </c>
      <c r="L411" s="38"/>
      <c r="M411" s="191" t="s">
        <v>1</v>
      </c>
      <c r="N411" s="192" t="s">
        <v>41</v>
      </c>
      <c r="O411" s="70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5" t="s">
        <v>618</v>
      </c>
      <c r="AT411" s="195" t="s">
        <v>145</v>
      </c>
      <c r="AU411" s="195" t="s">
        <v>8</v>
      </c>
      <c r="AY411" s="16" t="s">
        <v>142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6" t="s">
        <v>8</v>
      </c>
      <c r="BK411" s="196">
        <f>ROUND(I411*H411,0)</f>
        <v>0</v>
      </c>
      <c r="BL411" s="16" t="s">
        <v>618</v>
      </c>
      <c r="BM411" s="195" t="s">
        <v>619</v>
      </c>
    </row>
    <row r="412" spans="1:65" s="2" customFormat="1" ht="19.5">
      <c r="A412" s="33"/>
      <c r="B412" s="34"/>
      <c r="C412" s="35"/>
      <c r="D412" s="197" t="s">
        <v>150</v>
      </c>
      <c r="E412" s="35"/>
      <c r="F412" s="198" t="s">
        <v>620</v>
      </c>
      <c r="G412" s="35"/>
      <c r="H412" s="35"/>
      <c r="I412" s="199"/>
      <c r="J412" s="35"/>
      <c r="K412" s="35"/>
      <c r="L412" s="38"/>
      <c r="M412" s="233"/>
      <c r="N412" s="234"/>
      <c r="O412" s="235"/>
      <c r="P412" s="235"/>
      <c r="Q412" s="235"/>
      <c r="R412" s="235"/>
      <c r="S412" s="235"/>
      <c r="T412" s="236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150</v>
      </c>
      <c r="AU412" s="16" t="s">
        <v>8</v>
      </c>
    </row>
    <row r="413" spans="1:65" s="2" customFormat="1" ht="6.95" customHeight="1">
      <c r="A413" s="3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38"/>
      <c r="M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</row>
  </sheetData>
  <sheetProtection algorithmName="SHA-512" hashValue="AhKSTacH96L4usXDWPNC+XZQn6JPWNEfAVsvk5VG9NIa1KpKQnK3NtlB5neRjUztm6tjcEQ8bmamkVxNbgdPaQ==" saltValue="Kge0ivOo2XdPgxH3LKfYhfN5hHNq08O7UXf7OXkMZxaNtGmVSHqVU5JyPq0NBd/e0Grpr/0fnZCsWwrn080VYQ==" spinCount="100000" sheet="1" objects="1" scenarios="1" formatColumns="0" formatRows="0" autoFilter="0"/>
  <autoFilter ref="C130:K412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621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ROUND((SUM(BE130:BE255)),  2)</f>
        <v>0</v>
      </c>
      <c r="G33" s="33"/>
      <c r="H33" s="33"/>
      <c r="I33" s="123">
        <v>0.21</v>
      </c>
      <c r="J33" s="122">
        <f>ROUND(((SUM(BE130:BE255))*I33),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ROUND((SUM(BF130:BF255)),  2)</f>
        <v>0</v>
      </c>
      <c r="G34" s="33"/>
      <c r="H34" s="33"/>
      <c r="I34" s="123">
        <v>0.15</v>
      </c>
      <c r="J34" s="122">
        <f>ROUND(((SUM(BF130:BF255))*I34),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ROUND((SUM(BG130:BG255)),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ROUND((SUM(BH130:BH255)),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ROUND((SUM(BI130:BI255)),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123 - SO 123 Objekt 3020-...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J130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J131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114</v>
      </c>
      <c r="E98" s="155"/>
      <c r="F98" s="155"/>
      <c r="G98" s="155"/>
      <c r="H98" s="155"/>
      <c r="I98" s="155"/>
      <c r="J98" s="156">
        <f>J132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116</v>
      </c>
      <c r="E100" s="155"/>
      <c r="F100" s="155"/>
      <c r="G100" s="155"/>
      <c r="H100" s="155"/>
      <c r="I100" s="155"/>
      <c r="J100" s="156">
        <f>J173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J186</f>
        <v>0</v>
      </c>
      <c r="K101" s="153"/>
      <c r="L101" s="157"/>
    </row>
    <row r="102" spans="1:31" s="9" customFormat="1" ht="24.95" customHeight="1">
      <c r="B102" s="146"/>
      <c r="C102" s="147"/>
      <c r="D102" s="148" t="s">
        <v>118</v>
      </c>
      <c r="E102" s="149"/>
      <c r="F102" s="149"/>
      <c r="G102" s="149"/>
      <c r="H102" s="149"/>
      <c r="I102" s="149"/>
      <c r="J102" s="150">
        <f>J189</f>
        <v>0</v>
      </c>
      <c r="K102" s="147"/>
      <c r="L102" s="151"/>
    </row>
    <row r="103" spans="1:31" s="10" customFormat="1" ht="19.899999999999999" customHeight="1">
      <c r="B103" s="152"/>
      <c r="C103" s="153"/>
      <c r="D103" s="154" t="s">
        <v>119</v>
      </c>
      <c r="E103" s="155"/>
      <c r="F103" s="155"/>
      <c r="G103" s="155"/>
      <c r="H103" s="155"/>
      <c r="I103" s="155"/>
      <c r="J103" s="156">
        <f>J190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121</v>
      </c>
      <c r="E104" s="155"/>
      <c r="F104" s="155"/>
      <c r="G104" s="155"/>
      <c r="H104" s="155"/>
      <c r="I104" s="155"/>
      <c r="J104" s="156">
        <f>J195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622</v>
      </c>
      <c r="E105" s="155"/>
      <c r="F105" s="155"/>
      <c r="G105" s="155"/>
      <c r="H105" s="155"/>
      <c r="I105" s="155"/>
      <c r="J105" s="156">
        <f>J210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123</v>
      </c>
      <c r="E106" s="155"/>
      <c r="F106" s="155"/>
      <c r="G106" s="155"/>
      <c r="H106" s="155"/>
      <c r="I106" s="155"/>
      <c r="J106" s="156">
        <f>J217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623</v>
      </c>
      <c r="E107" s="155"/>
      <c r="F107" s="155"/>
      <c r="G107" s="155"/>
      <c r="H107" s="155"/>
      <c r="I107" s="155"/>
      <c r="J107" s="156">
        <f>J228</f>
        <v>0</v>
      </c>
      <c r="K107" s="153"/>
      <c r="L107" s="157"/>
    </row>
    <row r="108" spans="1:31" s="10" customFormat="1" ht="19.899999999999999" customHeight="1">
      <c r="B108" s="152"/>
      <c r="C108" s="153"/>
      <c r="D108" s="154" t="s">
        <v>624</v>
      </c>
      <c r="E108" s="155"/>
      <c r="F108" s="155"/>
      <c r="G108" s="155"/>
      <c r="H108" s="155"/>
      <c r="I108" s="155"/>
      <c r="J108" s="156">
        <f>J241</f>
        <v>0</v>
      </c>
      <c r="K108" s="153"/>
      <c r="L108" s="157"/>
    </row>
    <row r="109" spans="1:31" s="10" customFormat="1" ht="19.899999999999999" customHeight="1">
      <c r="B109" s="152"/>
      <c r="C109" s="153"/>
      <c r="D109" s="154" t="s">
        <v>125</v>
      </c>
      <c r="E109" s="155"/>
      <c r="F109" s="155"/>
      <c r="G109" s="155"/>
      <c r="H109" s="155"/>
      <c r="I109" s="155"/>
      <c r="J109" s="156">
        <f>J246</f>
        <v>0</v>
      </c>
      <c r="K109" s="153"/>
      <c r="L109" s="157"/>
    </row>
    <row r="110" spans="1:31" s="10" customFormat="1" ht="19.899999999999999" customHeight="1">
      <c r="B110" s="152"/>
      <c r="C110" s="153"/>
      <c r="D110" s="154" t="s">
        <v>625</v>
      </c>
      <c r="E110" s="155"/>
      <c r="F110" s="155"/>
      <c r="G110" s="155"/>
      <c r="H110" s="155"/>
      <c r="I110" s="155"/>
      <c r="J110" s="156">
        <f>J251</f>
        <v>0</v>
      </c>
      <c r="K110" s="153"/>
      <c r="L110" s="157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127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6.25" customHeight="1">
      <c r="A120" s="33"/>
      <c r="B120" s="34"/>
      <c r="C120" s="35"/>
      <c r="D120" s="35"/>
      <c r="E120" s="285" t="str">
        <f>E7</f>
        <v>7920-10 - 7920 -10 Dubina u Ostravy stavební úpravy bytových domů Dr. Šavrdy vchod 3020-7 (zadání)</v>
      </c>
      <c r="F120" s="286"/>
      <c r="G120" s="286"/>
      <c r="H120" s="286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105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37" t="str">
        <f>E9</f>
        <v>123 - SO 123 Objekt 3020-...</v>
      </c>
      <c r="F122" s="287"/>
      <c r="G122" s="287"/>
      <c r="H122" s="287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21</v>
      </c>
      <c r="D124" s="35"/>
      <c r="E124" s="35"/>
      <c r="F124" s="26" t="str">
        <f>F12</f>
        <v xml:space="preserve"> </v>
      </c>
      <c r="G124" s="35"/>
      <c r="H124" s="35"/>
      <c r="I124" s="28" t="s">
        <v>23</v>
      </c>
      <c r="J124" s="65" t="str">
        <f>IF(J12="","",J12)</f>
        <v>11. 10. 2022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5"/>
      <c r="E126" s="35"/>
      <c r="F126" s="26" t="str">
        <f>E15</f>
        <v xml:space="preserve"> </v>
      </c>
      <c r="G126" s="35"/>
      <c r="H126" s="35"/>
      <c r="I126" s="28" t="s">
        <v>33</v>
      </c>
      <c r="J126" s="31" t="str">
        <f>E21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30</v>
      </c>
      <c r="D127" s="35"/>
      <c r="E127" s="35"/>
      <c r="F127" s="26" t="str">
        <f>IF(E18="","",E18)</f>
        <v>Vyplň údaj</v>
      </c>
      <c r="G127" s="35"/>
      <c r="H127" s="35"/>
      <c r="I127" s="28" t="s">
        <v>34</v>
      </c>
      <c r="J127" s="31" t="str">
        <f>E24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58"/>
      <c r="B129" s="159"/>
      <c r="C129" s="160" t="s">
        <v>128</v>
      </c>
      <c r="D129" s="161" t="s">
        <v>61</v>
      </c>
      <c r="E129" s="161" t="s">
        <v>57</v>
      </c>
      <c r="F129" s="161" t="s">
        <v>58</v>
      </c>
      <c r="G129" s="161" t="s">
        <v>129</v>
      </c>
      <c r="H129" s="161" t="s">
        <v>130</v>
      </c>
      <c r="I129" s="161" t="s">
        <v>131</v>
      </c>
      <c r="J129" s="161" t="s">
        <v>109</v>
      </c>
      <c r="K129" s="162" t="s">
        <v>132</v>
      </c>
      <c r="L129" s="163"/>
      <c r="M129" s="74" t="s">
        <v>1</v>
      </c>
      <c r="N129" s="75" t="s">
        <v>40</v>
      </c>
      <c r="O129" s="75" t="s">
        <v>133</v>
      </c>
      <c r="P129" s="75" t="s">
        <v>134</v>
      </c>
      <c r="Q129" s="75" t="s">
        <v>135</v>
      </c>
      <c r="R129" s="75" t="s">
        <v>136</v>
      </c>
      <c r="S129" s="75" t="s">
        <v>137</v>
      </c>
      <c r="T129" s="76" t="s">
        <v>138</v>
      </c>
      <c r="U129" s="158"/>
      <c r="V129" s="158"/>
      <c r="W129" s="158"/>
      <c r="X129" s="158"/>
      <c r="Y129" s="158"/>
      <c r="Z129" s="158"/>
      <c r="AA129" s="158"/>
      <c r="AB129" s="158"/>
      <c r="AC129" s="158"/>
      <c r="AD129" s="158"/>
      <c r="AE129" s="158"/>
    </row>
    <row r="130" spans="1:65" s="2" customFormat="1" ht="22.9" customHeight="1">
      <c r="A130" s="33"/>
      <c r="B130" s="34"/>
      <c r="C130" s="81" t="s">
        <v>139</v>
      </c>
      <c r="D130" s="35"/>
      <c r="E130" s="35"/>
      <c r="F130" s="35"/>
      <c r="G130" s="35"/>
      <c r="H130" s="35"/>
      <c r="I130" s="35"/>
      <c r="J130" s="164">
        <f>BK130</f>
        <v>0</v>
      </c>
      <c r="K130" s="35"/>
      <c r="L130" s="38"/>
      <c r="M130" s="77"/>
      <c r="N130" s="165"/>
      <c r="O130" s="78"/>
      <c r="P130" s="166">
        <f>P131+P189</f>
        <v>0</v>
      </c>
      <c r="Q130" s="78"/>
      <c r="R130" s="166">
        <f>R131+R189</f>
        <v>0</v>
      </c>
      <c r="S130" s="78"/>
      <c r="T130" s="167">
        <f>T131+T189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75</v>
      </c>
      <c r="AU130" s="16" t="s">
        <v>111</v>
      </c>
      <c r="BK130" s="168">
        <f>BK131+BK189</f>
        <v>0</v>
      </c>
    </row>
    <row r="131" spans="1:65" s="12" customFormat="1" ht="25.9" customHeight="1">
      <c r="B131" s="169"/>
      <c r="C131" s="170"/>
      <c r="D131" s="171" t="s">
        <v>75</v>
      </c>
      <c r="E131" s="172" t="s">
        <v>140</v>
      </c>
      <c r="F131" s="172" t="s">
        <v>141</v>
      </c>
      <c r="G131" s="170"/>
      <c r="H131" s="170"/>
      <c r="I131" s="173"/>
      <c r="J131" s="174">
        <f>BK131</f>
        <v>0</v>
      </c>
      <c r="K131" s="170"/>
      <c r="L131" s="175"/>
      <c r="M131" s="176"/>
      <c r="N131" s="177"/>
      <c r="O131" s="177"/>
      <c r="P131" s="178">
        <f>P132+P139+P173+P186</f>
        <v>0</v>
      </c>
      <c r="Q131" s="177"/>
      <c r="R131" s="178">
        <f>R132+R139+R173+R186</f>
        <v>0</v>
      </c>
      <c r="S131" s="177"/>
      <c r="T131" s="179">
        <f>T132+T139+T173+T186</f>
        <v>0</v>
      </c>
      <c r="AR131" s="180" t="s">
        <v>8</v>
      </c>
      <c r="AT131" s="181" t="s">
        <v>75</v>
      </c>
      <c r="AU131" s="181" t="s">
        <v>76</v>
      </c>
      <c r="AY131" s="180" t="s">
        <v>142</v>
      </c>
      <c r="BK131" s="182">
        <f>BK132+BK139+BK173+BK186</f>
        <v>0</v>
      </c>
    </row>
    <row r="132" spans="1:65" s="12" customFormat="1" ht="22.9" customHeight="1">
      <c r="B132" s="169"/>
      <c r="C132" s="170"/>
      <c r="D132" s="171" t="s">
        <v>75</v>
      </c>
      <c r="E132" s="183" t="s">
        <v>157</v>
      </c>
      <c r="F132" s="183" t="s">
        <v>158</v>
      </c>
      <c r="G132" s="170"/>
      <c r="H132" s="170"/>
      <c r="I132" s="173"/>
      <c r="J132" s="184">
        <f>BK132</f>
        <v>0</v>
      </c>
      <c r="K132" s="170"/>
      <c r="L132" s="175"/>
      <c r="M132" s="176"/>
      <c r="N132" s="177"/>
      <c r="O132" s="177"/>
      <c r="P132" s="178">
        <f>SUM(P133:P138)</f>
        <v>0</v>
      </c>
      <c r="Q132" s="177"/>
      <c r="R132" s="178">
        <f>SUM(R133:R138)</f>
        <v>0</v>
      </c>
      <c r="S132" s="177"/>
      <c r="T132" s="179">
        <f>SUM(T133:T138)</f>
        <v>0</v>
      </c>
      <c r="AR132" s="180" t="s">
        <v>8</v>
      </c>
      <c r="AT132" s="181" t="s">
        <v>75</v>
      </c>
      <c r="AU132" s="181" t="s">
        <v>8</v>
      </c>
      <c r="AY132" s="180" t="s">
        <v>142</v>
      </c>
      <c r="BK132" s="182">
        <f>SUM(BK133:BK138)</f>
        <v>0</v>
      </c>
    </row>
    <row r="133" spans="1:65" s="2" customFormat="1" ht="16.5" customHeight="1">
      <c r="A133" s="33"/>
      <c r="B133" s="34"/>
      <c r="C133" s="185" t="s">
        <v>8</v>
      </c>
      <c r="D133" s="185" t="s">
        <v>145</v>
      </c>
      <c r="E133" s="186" t="s">
        <v>626</v>
      </c>
      <c r="F133" s="187" t="s">
        <v>627</v>
      </c>
      <c r="G133" s="188" t="s">
        <v>195</v>
      </c>
      <c r="H133" s="189">
        <v>2</v>
      </c>
      <c r="I133" s="190"/>
      <c r="J133" s="189">
        <f>ROUND(I133*H133,0)</f>
        <v>0</v>
      </c>
      <c r="K133" s="187" t="s">
        <v>1</v>
      </c>
      <c r="L133" s="38"/>
      <c r="M133" s="191" t="s">
        <v>1</v>
      </c>
      <c r="N133" s="192" t="s">
        <v>41</v>
      </c>
      <c r="O133" s="70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5" t="s">
        <v>149</v>
      </c>
      <c r="AT133" s="195" t="s">
        <v>145</v>
      </c>
      <c r="AU133" s="195" t="s">
        <v>85</v>
      </c>
      <c r="AY133" s="16" t="s">
        <v>142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</v>
      </c>
      <c r="BK133" s="196">
        <f>ROUND(I133*H133,0)</f>
        <v>0</v>
      </c>
      <c r="BL133" s="16" t="s">
        <v>149</v>
      </c>
      <c r="BM133" s="195" t="s">
        <v>85</v>
      </c>
    </row>
    <row r="134" spans="1:65" s="2" customFormat="1" ht="11.25">
      <c r="A134" s="33"/>
      <c r="B134" s="34"/>
      <c r="C134" s="35"/>
      <c r="D134" s="197" t="s">
        <v>150</v>
      </c>
      <c r="E134" s="35"/>
      <c r="F134" s="198" t="s">
        <v>627</v>
      </c>
      <c r="G134" s="35"/>
      <c r="H134" s="35"/>
      <c r="I134" s="199"/>
      <c r="J134" s="35"/>
      <c r="K134" s="35"/>
      <c r="L134" s="38"/>
      <c r="M134" s="200"/>
      <c r="N134" s="20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85</v>
      </c>
    </row>
    <row r="135" spans="1:65" s="2" customFormat="1" ht="16.5" customHeight="1">
      <c r="A135" s="33"/>
      <c r="B135" s="34"/>
      <c r="C135" s="185" t="s">
        <v>85</v>
      </c>
      <c r="D135" s="185" t="s">
        <v>145</v>
      </c>
      <c r="E135" s="186" t="s">
        <v>628</v>
      </c>
      <c r="F135" s="187" t="s">
        <v>629</v>
      </c>
      <c r="G135" s="188" t="s">
        <v>433</v>
      </c>
      <c r="H135" s="189">
        <v>0.1</v>
      </c>
      <c r="I135" s="190"/>
      <c r="J135" s="189">
        <f>ROUND(I135*H135,0)</f>
        <v>0</v>
      </c>
      <c r="K135" s="187" t="s">
        <v>173</v>
      </c>
      <c r="L135" s="38"/>
      <c r="M135" s="191" t="s">
        <v>1</v>
      </c>
      <c r="N135" s="192" t="s">
        <v>41</v>
      </c>
      <c r="O135" s="70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5" t="s">
        <v>149</v>
      </c>
      <c r="AT135" s="195" t="s">
        <v>145</v>
      </c>
      <c r="AU135" s="195" t="s">
        <v>85</v>
      </c>
      <c r="AY135" s="16" t="s">
        <v>142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8</v>
      </c>
      <c r="BK135" s="196">
        <f>ROUND(I135*H135,0)</f>
        <v>0</v>
      </c>
      <c r="BL135" s="16" t="s">
        <v>149</v>
      </c>
      <c r="BM135" s="195" t="s">
        <v>149</v>
      </c>
    </row>
    <row r="136" spans="1:65" s="2" customFormat="1" ht="11.25">
      <c r="A136" s="33"/>
      <c r="B136" s="34"/>
      <c r="C136" s="35"/>
      <c r="D136" s="197" t="s">
        <v>150</v>
      </c>
      <c r="E136" s="35"/>
      <c r="F136" s="198" t="s">
        <v>630</v>
      </c>
      <c r="G136" s="35"/>
      <c r="H136" s="35"/>
      <c r="I136" s="199"/>
      <c r="J136" s="35"/>
      <c r="K136" s="35"/>
      <c r="L136" s="38"/>
      <c r="M136" s="200"/>
      <c r="N136" s="20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85</v>
      </c>
    </row>
    <row r="137" spans="1:65" s="2" customFormat="1" ht="24.2" customHeight="1">
      <c r="A137" s="33"/>
      <c r="B137" s="34"/>
      <c r="C137" s="185" t="s">
        <v>143</v>
      </c>
      <c r="D137" s="185" t="s">
        <v>145</v>
      </c>
      <c r="E137" s="186" t="s">
        <v>631</v>
      </c>
      <c r="F137" s="187" t="s">
        <v>632</v>
      </c>
      <c r="G137" s="188" t="s">
        <v>162</v>
      </c>
      <c r="H137" s="189">
        <v>30.99</v>
      </c>
      <c r="I137" s="190"/>
      <c r="J137" s="189">
        <f>ROUND(I137*H137,0)</f>
        <v>0</v>
      </c>
      <c r="K137" s="187" t="s">
        <v>173</v>
      </c>
      <c r="L137" s="38"/>
      <c r="M137" s="191" t="s">
        <v>1</v>
      </c>
      <c r="N137" s="192" t="s">
        <v>41</v>
      </c>
      <c r="O137" s="70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5" t="s">
        <v>149</v>
      </c>
      <c r="AT137" s="195" t="s">
        <v>145</v>
      </c>
      <c r="AU137" s="195" t="s">
        <v>85</v>
      </c>
      <c r="AY137" s="16" t="s">
        <v>142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</v>
      </c>
      <c r="BK137" s="196">
        <f>ROUND(I137*H137,0)</f>
        <v>0</v>
      </c>
      <c r="BL137" s="16" t="s">
        <v>149</v>
      </c>
      <c r="BM137" s="195" t="s">
        <v>157</v>
      </c>
    </row>
    <row r="138" spans="1:65" s="2" customFormat="1" ht="19.5">
      <c r="A138" s="33"/>
      <c r="B138" s="34"/>
      <c r="C138" s="35"/>
      <c r="D138" s="197" t="s">
        <v>150</v>
      </c>
      <c r="E138" s="35"/>
      <c r="F138" s="198" t="s">
        <v>633</v>
      </c>
      <c r="G138" s="35"/>
      <c r="H138" s="35"/>
      <c r="I138" s="199"/>
      <c r="J138" s="35"/>
      <c r="K138" s="35"/>
      <c r="L138" s="38"/>
      <c r="M138" s="200"/>
      <c r="N138" s="20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85</v>
      </c>
    </row>
    <row r="139" spans="1:65" s="12" customFormat="1" ht="22.9" customHeight="1">
      <c r="B139" s="169"/>
      <c r="C139" s="170"/>
      <c r="D139" s="171" t="s">
        <v>75</v>
      </c>
      <c r="E139" s="183" t="s">
        <v>198</v>
      </c>
      <c r="F139" s="183" t="s">
        <v>292</v>
      </c>
      <c r="G139" s="170"/>
      <c r="H139" s="170"/>
      <c r="I139" s="173"/>
      <c r="J139" s="184">
        <f>BK139</f>
        <v>0</v>
      </c>
      <c r="K139" s="170"/>
      <c r="L139" s="175"/>
      <c r="M139" s="176"/>
      <c r="N139" s="177"/>
      <c r="O139" s="177"/>
      <c r="P139" s="178">
        <f>SUM(P140:P172)</f>
        <v>0</v>
      </c>
      <c r="Q139" s="177"/>
      <c r="R139" s="178">
        <f>SUM(R140:R172)</f>
        <v>0</v>
      </c>
      <c r="S139" s="177"/>
      <c r="T139" s="179">
        <f>SUM(T140:T172)</f>
        <v>0</v>
      </c>
      <c r="AR139" s="180" t="s">
        <v>8</v>
      </c>
      <c r="AT139" s="181" t="s">
        <v>75</v>
      </c>
      <c r="AU139" s="181" t="s">
        <v>8</v>
      </c>
      <c r="AY139" s="180" t="s">
        <v>142</v>
      </c>
      <c r="BK139" s="182">
        <f>SUM(BK140:BK172)</f>
        <v>0</v>
      </c>
    </row>
    <row r="140" spans="1:65" s="2" customFormat="1" ht="24.2" customHeight="1">
      <c r="A140" s="33"/>
      <c r="B140" s="34"/>
      <c r="C140" s="185" t="s">
        <v>149</v>
      </c>
      <c r="D140" s="185" t="s">
        <v>145</v>
      </c>
      <c r="E140" s="186" t="s">
        <v>634</v>
      </c>
      <c r="F140" s="187" t="s">
        <v>635</v>
      </c>
      <c r="G140" s="188" t="s">
        <v>162</v>
      </c>
      <c r="H140" s="189">
        <v>35.89</v>
      </c>
      <c r="I140" s="190"/>
      <c r="J140" s="189">
        <f>ROUND(I140*H140,0)</f>
        <v>0</v>
      </c>
      <c r="K140" s="187" t="s">
        <v>173</v>
      </c>
      <c r="L140" s="38"/>
      <c r="M140" s="191" t="s">
        <v>1</v>
      </c>
      <c r="N140" s="192" t="s">
        <v>41</v>
      </c>
      <c r="O140" s="70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5" t="s">
        <v>149</v>
      </c>
      <c r="AT140" s="195" t="s">
        <v>145</v>
      </c>
      <c r="AU140" s="195" t="s">
        <v>85</v>
      </c>
      <c r="AY140" s="16" t="s">
        <v>142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</v>
      </c>
      <c r="BK140" s="196">
        <f>ROUND(I140*H140,0)</f>
        <v>0</v>
      </c>
      <c r="BL140" s="16" t="s">
        <v>149</v>
      </c>
      <c r="BM140" s="195" t="s">
        <v>156</v>
      </c>
    </row>
    <row r="141" spans="1:65" s="2" customFormat="1" ht="19.5">
      <c r="A141" s="33"/>
      <c r="B141" s="34"/>
      <c r="C141" s="35"/>
      <c r="D141" s="197" t="s">
        <v>150</v>
      </c>
      <c r="E141" s="35"/>
      <c r="F141" s="198" t="s">
        <v>636</v>
      </c>
      <c r="G141" s="35"/>
      <c r="H141" s="35"/>
      <c r="I141" s="199"/>
      <c r="J141" s="35"/>
      <c r="K141" s="35"/>
      <c r="L141" s="38"/>
      <c r="M141" s="200"/>
      <c r="N141" s="201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150</v>
      </c>
      <c r="AU141" s="16" t="s">
        <v>85</v>
      </c>
    </row>
    <row r="142" spans="1:65" s="2" customFormat="1" ht="16.5" customHeight="1">
      <c r="A142" s="33"/>
      <c r="B142" s="34"/>
      <c r="C142" s="185" t="s">
        <v>179</v>
      </c>
      <c r="D142" s="185" t="s">
        <v>145</v>
      </c>
      <c r="E142" s="186" t="s">
        <v>637</v>
      </c>
      <c r="F142" s="187" t="s">
        <v>638</v>
      </c>
      <c r="G142" s="188" t="s">
        <v>285</v>
      </c>
      <c r="H142" s="189">
        <v>45</v>
      </c>
      <c r="I142" s="190"/>
      <c r="J142" s="189">
        <f>ROUND(I142*H142,0)</f>
        <v>0</v>
      </c>
      <c r="K142" s="187" t="s">
        <v>173</v>
      </c>
      <c r="L142" s="38"/>
      <c r="M142" s="191" t="s">
        <v>1</v>
      </c>
      <c r="N142" s="192" t="s">
        <v>41</v>
      </c>
      <c r="O142" s="70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5" t="s">
        <v>149</v>
      </c>
      <c r="AT142" s="195" t="s">
        <v>145</v>
      </c>
      <c r="AU142" s="195" t="s">
        <v>85</v>
      </c>
      <c r="AY142" s="16" t="s">
        <v>142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</v>
      </c>
      <c r="BK142" s="196">
        <f>ROUND(I142*H142,0)</f>
        <v>0</v>
      </c>
      <c r="BL142" s="16" t="s">
        <v>149</v>
      </c>
      <c r="BM142" s="195" t="s">
        <v>25</v>
      </c>
    </row>
    <row r="143" spans="1:65" s="2" customFormat="1" ht="29.25">
      <c r="A143" s="33"/>
      <c r="B143" s="34"/>
      <c r="C143" s="35"/>
      <c r="D143" s="197" t="s">
        <v>150</v>
      </c>
      <c r="E143" s="35"/>
      <c r="F143" s="198" t="s">
        <v>639</v>
      </c>
      <c r="G143" s="35"/>
      <c r="H143" s="35"/>
      <c r="I143" s="199"/>
      <c r="J143" s="35"/>
      <c r="K143" s="35"/>
      <c r="L143" s="38"/>
      <c r="M143" s="200"/>
      <c r="N143" s="201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85</v>
      </c>
    </row>
    <row r="144" spans="1:65" s="13" customFormat="1" ht="11.25">
      <c r="B144" s="211"/>
      <c r="C144" s="212"/>
      <c r="D144" s="197" t="s">
        <v>164</v>
      </c>
      <c r="E144" s="213" t="s">
        <v>1</v>
      </c>
      <c r="F144" s="214" t="s">
        <v>640</v>
      </c>
      <c r="G144" s="212"/>
      <c r="H144" s="215">
        <v>28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164</v>
      </c>
      <c r="AU144" s="221" t="s">
        <v>85</v>
      </c>
      <c r="AV144" s="13" t="s">
        <v>85</v>
      </c>
      <c r="AW144" s="13" t="s">
        <v>32</v>
      </c>
      <c r="AX144" s="13" t="s">
        <v>76</v>
      </c>
      <c r="AY144" s="221" t="s">
        <v>142</v>
      </c>
    </row>
    <row r="145" spans="1:65" s="13" customFormat="1" ht="11.25">
      <c r="B145" s="211"/>
      <c r="C145" s="212"/>
      <c r="D145" s="197" t="s">
        <v>164</v>
      </c>
      <c r="E145" s="213" t="s">
        <v>1</v>
      </c>
      <c r="F145" s="214" t="s">
        <v>641</v>
      </c>
      <c r="G145" s="212"/>
      <c r="H145" s="215">
        <v>9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164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142</v>
      </c>
    </row>
    <row r="146" spans="1:65" s="13" customFormat="1" ht="11.25">
      <c r="B146" s="211"/>
      <c r="C146" s="212"/>
      <c r="D146" s="197" t="s">
        <v>164</v>
      </c>
      <c r="E146" s="213" t="s">
        <v>1</v>
      </c>
      <c r="F146" s="214" t="s">
        <v>642</v>
      </c>
      <c r="G146" s="212"/>
      <c r="H146" s="215">
        <v>8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164</v>
      </c>
      <c r="AU146" s="221" t="s">
        <v>85</v>
      </c>
      <c r="AV146" s="13" t="s">
        <v>85</v>
      </c>
      <c r="AW146" s="13" t="s">
        <v>32</v>
      </c>
      <c r="AX146" s="13" t="s">
        <v>76</v>
      </c>
      <c r="AY146" s="221" t="s">
        <v>142</v>
      </c>
    </row>
    <row r="147" spans="1:65" s="14" customFormat="1" ht="11.25">
      <c r="B147" s="222"/>
      <c r="C147" s="223"/>
      <c r="D147" s="197" t="s">
        <v>164</v>
      </c>
      <c r="E147" s="224" t="s">
        <v>1</v>
      </c>
      <c r="F147" s="225" t="s">
        <v>166</v>
      </c>
      <c r="G147" s="223"/>
      <c r="H147" s="226">
        <v>45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164</v>
      </c>
      <c r="AU147" s="232" t="s">
        <v>85</v>
      </c>
      <c r="AV147" s="14" t="s">
        <v>149</v>
      </c>
      <c r="AW147" s="14" t="s">
        <v>32</v>
      </c>
      <c r="AX147" s="14" t="s">
        <v>8</v>
      </c>
      <c r="AY147" s="232" t="s">
        <v>142</v>
      </c>
    </row>
    <row r="148" spans="1:65" s="2" customFormat="1" ht="16.5" customHeight="1">
      <c r="A148" s="33"/>
      <c r="B148" s="34"/>
      <c r="C148" s="202" t="s">
        <v>157</v>
      </c>
      <c r="D148" s="202" t="s">
        <v>152</v>
      </c>
      <c r="E148" s="203" t="s">
        <v>643</v>
      </c>
      <c r="F148" s="204" t="s">
        <v>644</v>
      </c>
      <c r="G148" s="205" t="s">
        <v>285</v>
      </c>
      <c r="H148" s="206">
        <v>45</v>
      </c>
      <c r="I148" s="207"/>
      <c r="J148" s="206">
        <f>ROUND(I148*H148,0)</f>
        <v>0</v>
      </c>
      <c r="K148" s="204" t="s">
        <v>173</v>
      </c>
      <c r="L148" s="208"/>
      <c r="M148" s="209" t="s">
        <v>1</v>
      </c>
      <c r="N148" s="210" t="s">
        <v>41</v>
      </c>
      <c r="O148" s="70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5" t="s">
        <v>156</v>
      </c>
      <c r="AT148" s="195" t="s">
        <v>152</v>
      </c>
      <c r="AU148" s="195" t="s">
        <v>85</v>
      </c>
      <c r="AY148" s="16" t="s">
        <v>142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</v>
      </c>
      <c r="BK148" s="196">
        <f>ROUND(I148*H148,0)</f>
        <v>0</v>
      </c>
      <c r="BL148" s="16" t="s">
        <v>149</v>
      </c>
      <c r="BM148" s="195" t="s">
        <v>177</v>
      </c>
    </row>
    <row r="149" spans="1:65" s="2" customFormat="1" ht="11.25">
      <c r="A149" s="33"/>
      <c r="B149" s="34"/>
      <c r="C149" s="35"/>
      <c r="D149" s="197" t="s">
        <v>150</v>
      </c>
      <c r="E149" s="35"/>
      <c r="F149" s="198" t="s">
        <v>644</v>
      </c>
      <c r="G149" s="35"/>
      <c r="H149" s="35"/>
      <c r="I149" s="199"/>
      <c r="J149" s="35"/>
      <c r="K149" s="35"/>
      <c r="L149" s="38"/>
      <c r="M149" s="200"/>
      <c r="N149" s="201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85</v>
      </c>
    </row>
    <row r="150" spans="1:65" s="2" customFormat="1" ht="16.5" customHeight="1">
      <c r="A150" s="33"/>
      <c r="B150" s="34"/>
      <c r="C150" s="185" t="s">
        <v>188</v>
      </c>
      <c r="D150" s="185" t="s">
        <v>145</v>
      </c>
      <c r="E150" s="186" t="s">
        <v>645</v>
      </c>
      <c r="F150" s="187" t="s">
        <v>646</v>
      </c>
      <c r="G150" s="188" t="s">
        <v>155</v>
      </c>
      <c r="H150" s="189">
        <v>2</v>
      </c>
      <c r="I150" s="190"/>
      <c r="J150" s="189">
        <f>ROUND(I150*H150,0)</f>
        <v>0</v>
      </c>
      <c r="K150" s="187" t="s">
        <v>1</v>
      </c>
      <c r="L150" s="38"/>
      <c r="M150" s="191" t="s">
        <v>1</v>
      </c>
      <c r="N150" s="192" t="s">
        <v>41</v>
      </c>
      <c r="O150" s="70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5" t="s">
        <v>149</v>
      </c>
      <c r="AT150" s="195" t="s">
        <v>145</v>
      </c>
      <c r="AU150" s="195" t="s">
        <v>85</v>
      </c>
      <c r="AY150" s="16" t="s">
        <v>142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</v>
      </c>
      <c r="BK150" s="196">
        <f>ROUND(I150*H150,0)</f>
        <v>0</v>
      </c>
      <c r="BL150" s="16" t="s">
        <v>149</v>
      </c>
      <c r="BM150" s="195" t="s">
        <v>182</v>
      </c>
    </row>
    <row r="151" spans="1:65" s="2" customFormat="1" ht="11.25">
      <c r="A151" s="33"/>
      <c r="B151" s="34"/>
      <c r="C151" s="35"/>
      <c r="D151" s="197" t="s">
        <v>150</v>
      </c>
      <c r="E151" s="35"/>
      <c r="F151" s="198" t="s">
        <v>646</v>
      </c>
      <c r="G151" s="35"/>
      <c r="H151" s="35"/>
      <c r="I151" s="199"/>
      <c r="J151" s="35"/>
      <c r="K151" s="35"/>
      <c r="L151" s="38"/>
      <c r="M151" s="200"/>
      <c r="N151" s="201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150</v>
      </c>
      <c r="AU151" s="16" t="s">
        <v>85</v>
      </c>
    </row>
    <row r="152" spans="1:65" s="2" customFormat="1" ht="37.9" customHeight="1">
      <c r="A152" s="33"/>
      <c r="B152" s="34"/>
      <c r="C152" s="185" t="s">
        <v>156</v>
      </c>
      <c r="D152" s="185" t="s">
        <v>145</v>
      </c>
      <c r="E152" s="186" t="s">
        <v>647</v>
      </c>
      <c r="F152" s="187" t="s">
        <v>648</v>
      </c>
      <c r="G152" s="188" t="s">
        <v>649</v>
      </c>
      <c r="H152" s="189">
        <v>0.24</v>
      </c>
      <c r="I152" s="190"/>
      <c r="J152" s="189">
        <f>ROUND(I152*H152,0)</f>
        <v>0</v>
      </c>
      <c r="K152" s="187" t="s">
        <v>173</v>
      </c>
      <c r="L152" s="38"/>
      <c r="M152" s="191" t="s">
        <v>1</v>
      </c>
      <c r="N152" s="192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149</v>
      </c>
      <c r="AT152" s="195" t="s">
        <v>145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186</v>
      </c>
    </row>
    <row r="153" spans="1:65" s="2" customFormat="1" ht="19.5">
      <c r="A153" s="33"/>
      <c r="B153" s="34"/>
      <c r="C153" s="35"/>
      <c r="D153" s="197" t="s">
        <v>150</v>
      </c>
      <c r="E153" s="35"/>
      <c r="F153" s="198" t="s">
        <v>650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2" customFormat="1" ht="37.9" customHeight="1">
      <c r="A154" s="33"/>
      <c r="B154" s="34"/>
      <c r="C154" s="185" t="s">
        <v>198</v>
      </c>
      <c r="D154" s="185" t="s">
        <v>145</v>
      </c>
      <c r="E154" s="186" t="s">
        <v>651</v>
      </c>
      <c r="F154" s="187" t="s">
        <v>652</v>
      </c>
      <c r="G154" s="188" t="s">
        <v>649</v>
      </c>
      <c r="H154" s="189">
        <v>1.49</v>
      </c>
      <c r="I154" s="190"/>
      <c r="J154" s="189">
        <f>ROUND(I154*H154,0)</f>
        <v>0</v>
      </c>
      <c r="K154" s="187" t="s">
        <v>173</v>
      </c>
      <c r="L154" s="38"/>
      <c r="M154" s="191" t="s">
        <v>1</v>
      </c>
      <c r="N154" s="192" t="s">
        <v>41</v>
      </c>
      <c r="O154" s="70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5" t="s">
        <v>149</v>
      </c>
      <c r="AT154" s="195" t="s">
        <v>145</v>
      </c>
      <c r="AU154" s="195" t="s">
        <v>85</v>
      </c>
      <c r="AY154" s="16" t="s">
        <v>142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</v>
      </c>
      <c r="BK154" s="196">
        <f>ROUND(I154*H154,0)</f>
        <v>0</v>
      </c>
      <c r="BL154" s="16" t="s">
        <v>149</v>
      </c>
      <c r="BM154" s="195" t="s">
        <v>191</v>
      </c>
    </row>
    <row r="155" spans="1:65" s="2" customFormat="1" ht="19.5">
      <c r="A155" s="33"/>
      <c r="B155" s="34"/>
      <c r="C155" s="35"/>
      <c r="D155" s="197" t="s">
        <v>150</v>
      </c>
      <c r="E155" s="35"/>
      <c r="F155" s="198" t="s">
        <v>653</v>
      </c>
      <c r="G155" s="35"/>
      <c r="H155" s="35"/>
      <c r="I155" s="199"/>
      <c r="J155" s="35"/>
      <c r="K155" s="35"/>
      <c r="L155" s="38"/>
      <c r="M155" s="200"/>
      <c r="N155" s="201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85</v>
      </c>
    </row>
    <row r="156" spans="1:65" s="2" customFormat="1" ht="24.2" customHeight="1">
      <c r="A156" s="33"/>
      <c r="B156" s="34"/>
      <c r="C156" s="185" t="s">
        <v>25</v>
      </c>
      <c r="D156" s="185" t="s">
        <v>145</v>
      </c>
      <c r="E156" s="186" t="s">
        <v>654</v>
      </c>
      <c r="F156" s="187" t="s">
        <v>655</v>
      </c>
      <c r="G156" s="188" t="s">
        <v>162</v>
      </c>
      <c r="H156" s="189">
        <v>0.36</v>
      </c>
      <c r="I156" s="190"/>
      <c r="J156" s="189">
        <f>ROUND(I156*H156,0)</f>
        <v>0</v>
      </c>
      <c r="K156" s="187" t="s">
        <v>173</v>
      </c>
      <c r="L156" s="38"/>
      <c r="M156" s="191" t="s">
        <v>1</v>
      </c>
      <c r="N156" s="192" t="s">
        <v>41</v>
      </c>
      <c r="O156" s="70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5" t="s">
        <v>149</v>
      </c>
      <c r="AT156" s="195" t="s">
        <v>145</v>
      </c>
      <c r="AU156" s="195" t="s">
        <v>85</v>
      </c>
      <c r="AY156" s="16" t="s">
        <v>142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</v>
      </c>
      <c r="BK156" s="196">
        <f>ROUND(I156*H156,0)</f>
        <v>0</v>
      </c>
      <c r="BL156" s="16" t="s">
        <v>149</v>
      </c>
      <c r="BM156" s="195" t="s">
        <v>196</v>
      </c>
    </row>
    <row r="157" spans="1:65" s="2" customFormat="1" ht="29.25">
      <c r="A157" s="33"/>
      <c r="B157" s="34"/>
      <c r="C157" s="35"/>
      <c r="D157" s="197" t="s">
        <v>150</v>
      </c>
      <c r="E157" s="35"/>
      <c r="F157" s="198" t="s">
        <v>656</v>
      </c>
      <c r="G157" s="35"/>
      <c r="H157" s="35"/>
      <c r="I157" s="199"/>
      <c r="J157" s="35"/>
      <c r="K157" s="35"/>
      <c r="L157" s="38"/>
      <c r="M157" s="200"/>
      <c r="N157" s="201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85</v>
      </c>
    </row>
    <row r="158" spans="1:65" s="2" customFormat="1" ht="24.2" customHeight="1">
      <c r="A158" s="33"/>
      <c r="B158" s="34"/>
      <c r="C158" s="185" t="s">
        <v>207</v>
      </c>
      <c r="D158" s="185" t="s">
        <v>145</v>
      </c>
      <c r="E158" s="186" t="s">
        <v>657</v>
      </c>
      <c r="F158" s="187" t="s">
        <v>658</v>
      </c>
      <c r="G158" s="188" t="s">
        <v>162</v>
      </c>
      <c r="H158" s="189">
        <v>4.7</v>
      </c>
      <c r="I158" s="190"/>
      <c r="J158" s="189">
        <f>ROUND(I158*H158,0)</f>
        <v>0</v>
      </c>
      <c r="K158" s="187" t="s">
        <v>173</v>
      </c>
      <c r="L158" s="38"/>
      <c r="M158" s="191" t="s">
        <v>1</v>
      </c>
      <c r="N158" s="192" t="s">
        <v>41</v>
      </c>
      <c r="O158" s="70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5" t="s">
        <v>149</v>
      </c>
      <c r="AT158" s="195" t="s">
        <v>145</v>
      </c>
      <c r="AU158" s="195" t="s">
        <v>85</v>
      </c>
      <c r="AY158" s="16" t="s">
        <v>142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8</v>
      </c>
      <c r="BK158" s="196">
        <f>ROUND(I158*H158,0)</f>
        <v>0</v>
      </c>
      <c r="BL158" s="16" t="s">
        <v>149</v>
      </c>
      <c r="BM158" s="195" t="s">
        <v>201</v>
      </c>
    </row>
    <row r="159" spans="1:65" s="2" customFormat="1" ht="29.25">
      <c r="A159" s="33"/>
      <c r="B159" s="34"/>
      <c r="C159" s="35"/>
      <c r="D159" s="197" t="s">
        <v>150</v>
      </c>
      <c r="E159" s="35"/>
      <c r="F159" s="198" t="s">
        <v>659</v>
      </c>
      <c r="G159" s="35"/>
      <c r="H159" s="35"/>
      <c r="I159" s="199"/>
      <c r="J159" s="35"/>
      <c r="K159" s="35"/>
      <c r="L159" s="38"/>
      <c r="M159" s="200"/>
      <c r="N159" s="201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85</v>
      </c>
    </row>
    <row r="160" spans="1:65" s="2" customFormat="1" ht="16.5" customHeight="1">
      <c r="A160" s="33"/>
      <c r="B160" s="34"/>
      <c r="C160" s="185" t="s">
        <v>177</v>
      </c>
      <c r="D160" s="185" t="s">
        <v>145</v>
      </c>
      <c r="E160" s="186" t="s">
        <v>660</v>
      </c>
      <c r="F160" s="187" t="s">
        <v>661</v>
      </c>
      <c r="G160" s="188" t="s">
        <v>148</v>
      </c>
      <c r="H160" s="189">
        <v>27.04</v>
      </c>
      <c r="I160" s="190"/>
      <c r="J160" s="189">
        <f>ROUND(I160*H160,0)</f>
        <v>0</v>
      </c>
      <c r="K160" s="187" t="s">
        <v>173</v>
      </c>
      <c r="L160" s="38"/>
      <c r="M160" s="191" t="s">
        <v>1</v>
      </c>
      <c r="N160" s="192" t="s">
        <v>41</v>
      </c>
      <c r="O160" s="70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5" t="s">
        <v>149</v>
      </c>
      <c r="AT160" s="195" t="s">
        <v>145</v>
      </c>
      <c r="AU160" s="195" t="s">
        <v>85</v>
      </c>
      <c r="AY160" s="16" t="s">
        <v>142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</v>
      </c>
      <c r="BK160" s="196">
        <f>ROUND(I160*H160,0)</f>
        <v>0</v>
      </c>
      <c r="BL160" s="16" t="s">
        <v>149</v>
      </c>
      <c r="BM160" s="195" t="s">
        <v>205</v>
      </c>
    </row>
    <row r="161" spans="1:65" s="2" customFormat="1" ht="19.5">
      <c r="A161" s="33"/>
      <c r="B161" s="34"/>
      <c r="C161" s="35"/>
      <c r="D161" s="197" t="s">
        <v>150</v>
      </c>
      <c r="E161" s="35"/>
      <c r="F161" s="198" t="s">
        <v>662</v>
      </c>
      <c r="G161" s="35"/>
      <c r="H161" s="35"/>
      <c r="I161" s="199"/>
      <c r="J161" s="35"/>
      <c r="K161" s="35"/>
      <c r="L161" s="38"/>
      <c r="M161" s="200"/>
      <c r="N161" s="201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85</v>
      </c>
    </row>
    <row r="162" spans="1:65" s="13" customFormat="1" ht="11.25">
      <c r="B162" s="211"/>
      <c r="C162" s="212"/>
      <c r="D162" s="197" t="s">
        <v>164</v>
      </c>
      <c r="E162" s="213" t="s">
        <v>1</v>
      </c>
      <c r="F162" s="214" t="s">
        <v>663</v>
      </c>
      <c r="G162" s="212"/>
      <c r="H162" s="215">
        <v>2.37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142</v>
      </c>
    </row>
    <row r="163" spans="1:65" s="13" customFormat="1" ht="11.25">
      <c r="B163" s="211"/>
      <c r="C163" s="212"/>
      <c r="D163" s="197" t="s">
        <v>164</v>
      </c>
      <c r="E163" s="213" t="s">
        <v>1</v>
      </c>
      <c r="F163" s="214" t="s">
        <v>664</v>
      </c>
      <c r="G163" s="212"/>
      <c r="H163" s="215">
        <v>24.67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164</v>
      </c>
      <c r="AU163" s="221" t="s">
        <v>85</v>
      </c>
      <c r="AV163" s="13" t="s">
        <v>85</v>
      </c>
      <c r="AW163" s="13" t="s">
        <v>32</v>
      </c>
      <c r="AX163" s="13" t="s">
        <v>76</v>
      </c>
      <c r="AY163" s="221" t="s">
        <v>142</v>
      </c>
    </row>
    <row r="164" spans="1:65" s="14" customFormat="1" ht="11.25">
      <c r="B164" s="222"/>
      <c r="C164" s="223"/>
      <c r="D164" s="197" t="s">
        <v>164</v>
      </c>
      <c r="E164" s="224" t="s">
        <v>1</v>
      </c>
      <c r="F164" s="225" t="s">
        <v>166</v>
      </c>
      <c r="G164" s="223"/>
      <c r="H164" s="226">
        <v>27.040000000000003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164</v>
      </c>
      <c r="AU164" s="232" t="s">
        <v>85</v>
      </c>
      <c r="AV164" s="14" t="s">
        <v>149</v>
      </c>
      <c r="AW164" s="14" t="s">
        <v>32</v>
      </c>
      <c r="AX164" s="14" t="s">
        <v>8</v>
      </c>
      <c r="AY164" s="232" t="s">
        <v>142</v>
      </c>
    </row>
    <row r="165" spans="1:65" s="2" customFormat="1" ht="24.2" customHeight="1">
      <c r="A165" s="33"/>
      <c r="B165" s="34"/>
      <c r="C165" s="185" t="s">
        <v>216</v>
      </c>
      <c r="D165" s="185" t="s">
        <v>145</v>
      </c>
      <c r="E165" s="186" t="s">
        <v>665</v>
      </c>
      <c r="F165" s="187" t="s">
        <v>666</v>
      </c>
      <c r="G165" s="188" t="s">
        <v>285</v>
      </c>
      <c r="H165" s="189">
        <v>8</v>
      </c>
      <c r="I165" s="190"/>
      <c r="J165" s="189">
        <f>ROUND(I165*H165,0)</f>
        <v>0</v>
      </c>
      <c r="K165" s="187" t="s">
        <v>173</v>
      </c>
      <c r="L165" s="38"/>
      <c r="M165" s="191" t="s">
        <v>1</v>
      </c>
      <c r="N165" s="192" t="s">
        <v>41</v>
      </c>
      <c r="O165" s="70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5" t="s">
        <v>149</v>
      </c>
      <c r="AT165" s="195" t="s">
        <v>145</v>
      </c>
      <c r="AU165" s="195" t="s">
        <v>85</v>
      </c>
      <c r="AY165" s="16" t="s">
        <v>142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</v>
      </c>
      <c r="BK165" s="196">
        <f>ROUND(I165*H165,0)</f>
        <v>0</v>
      </c>
      <c r="BL165" s="16" t="s">
        <v>149</v>
      </c>
      <c r="BM165" s="195" t="s">
        <v>210</v>
      </c>
    </row>
    <row r="166" spans="1:65" s="2" customFormat="1" ht="29.25">
      <c r="A166" s="33"/>
      <c r="B166" s="34"/>
      <c r="C166" s="35"/>
      <c r="D166" s="197" t="s">
        <v>150</v>
      </c>
      <c r="E166" s="35"/>
      <c r="F166" s="198" t="s">
        <v>667</v>
      </c>
      <c r="G166" s="35"/>
      <c r="H166" s="35"/>
      <c r="I166" s="199"/>
      <c r="J166" s="35"/>
      <c r="K166" s="35"/>
      <c r="L166" s="38"/>
      <c r="M166" s="200"/>
      <c r="N166" s="201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85</v>
      </c>
    </row>
    <row r="167" spans="1:65" s="13" customFormat="1" ht="11.25">
      <c r="B167" s="211"/>
      <c r="C167" s="212"/>
      <c r="D167" s="197" t="s">
        <v>164</v>
      </c>
      <c r="E167" s="213" t="s">
        <v>1</v>
      </c>
      <c r="F167" s="214" t="s">
        <v>668</v>
      </c>
      <c r="G167" s="212"/>
      <c r="H167" s="215">
        <v>8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164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142</v>
      </c>
    </row>
    <row r="168" spans="1:65" s="14" customFormat="1" ht="11.25">
      <c r="B168" s="222"/>
      <c r="C168" s="223"/>
      <c r="D168" s="197" t="s">
        <v>164</v>
      </c>
      <c r="E168" s="224" t="s">
        <v>1</v>
      </c>
      <c r="F168" s="225" t="s">
        <v>166</v>
      </c>
      <c r="G168" s="223"/>
      <c r="H168" s="226">
        <v>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164</v>
      </c>
      <c r="AU168" s="232" t="s">
        <v>85</v>
      </c>
      <c r="AV168" s="14" t="s">
        <v>149</v>
      </c>
      <c r="AW168" s="14" t="s">
        <v>32</v>
      </c>
      <c r="AX168" s="14" t="s">
        <v>8</v>
      </c>
      <c r="AY168" s="232" t="s">
        <v>142</v>
      </c>
    </row>
    <row r="169" spans="1:65" s="2" customFormat="1" ht="24.2" customHeight="1">
      <c r="A169" s="33"/>
      <c r="B169" s="34"/>
      <c r="C169" s="185" t="s">
        <v>182</v>
      </c>
      <c r="D169" s="185" t="s">
        <v>145</v>
      </c>
      <c r="E169" s="186" t="s">
        <v>669</v>
      </c>
      <c r="F169" s="187" t="s">
        <v>670</v>
      </c>
      <c r="G169" s="188" t="s">
        <v>285</v>
      </c>
      <c r="H169" s="189">
        <v>9</v>
      </c>
      <c r="I169" s="190"/>
      <c r="J169" s="189">
        <f>ROUND(I169*H169,0)</f>
        <v>0</v>
      </c>
      <c r="K169" s="187" t="s">
        <v>173</v>
      </c>
      <c r="L169" s="38"/>
      <c r="M169" s="191" t="s">
        <v>1</v>
      </c>
      <c r="N169" s="192" t="s">
        <v>41</v>
      </c>
      <c r="O169" s="70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5" t="s">
        <v>149</v>
      </c>
      <c r="AT169" s="195" t="s">
        <v>145</v>
      </c>
      <c r="AU169" s="195" t="s">
        <v>85</v>
      </c>
      <c r="AY169" s="16" t="s">
        <v>142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</v>
      </c>
      <c r="BK169" s="196">
        <f>ROUND(I169*H169,0)</f>
        <v>0</v>
      </c>
      <c r="BL169" s="16" t="s">
        <v>149</v>
      </c>
      <c r="BM169" s="195" t="s">
        <v>214</v>
      </c>
    </row>
    <row r="170" spans="1:65" s="2" customFormat="1" ht="29.25">
      <c r="A170" s="33"/>
      <c r="B170" s="34"/>
      <c r="C170" s="35"/>
      <c r="D170" s="197" t="s">
        <v>150</v>
      </c>
      <c r="E170" s="35"/>
      <c r="F170" s="198" t="s">
        <v>671</v>
      </c>
      <c r="G170" s="35"/>
      <c r="H170" s="35"/>
      <c r="I170" s="199"/>
      <c r="J170" s="35"/>
      <c r="K170" s="35"/>
      <c r="L170" s="38"/>
      <c r="M170" s="200"/>
      <c r="N170" s="20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85</v>
      </c>
    </row>
    <row r="171" spans="1:65" s="2" customFormat="1" ht="24.2" customHeight="1">
      <c r="A171" s="33"/>
      <c r="B171" s="34"/>
      <c r="C171" s="185" t="s">
        <v>9</v>
      </c>
      <c r="D171" s="185" t="s">
        <v>145</v>
      </c>
      <c r="E171" s="186" t="s">
        <v>672</v>
      </c>
      <c r="F171" s="187" t="s">
        <v>673</v>
      </c>
      <c r="G171" s="188" t="s">
        <v>162</v>
      </c>
      <c r="H171" s="189">
        <v>1.47</v>
      </c>
      <c r="I171" s="190"/>
      <c r="J171" s="189">
        <f>ROUND(I171*H171,0)</f>
        <v>0</v>
      </c>
      <c r="K171" s="187" t="s">
        <v>173</v>
      </c>
      <c r="L171" s="38"/>
      <c r="M171" s="191" t="s">
        <v>1</v>
      </c>
      <c r="N171" s="192" t="s">
        <v>41</v>
      </c>
      <c r="O171" s="70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5" t="s">
        <v>149</v>
      </c>
      <c r="AT171" s="195" t="s">
        <v>145</v>
      </c>
      <c r="AU171" s="195" t="s">
        <v>85</v>
      </c>
      <c r="AY171" s="16" t="s">
        <v>142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8</v>
      </c>
      <c r="BK171" s="196">
        <f>ROUND(I171*H171,0)</f>
        <v>0</v>
      </c>
      <c r="BL171" s="16" t="s">
        <v>149</v>
      </c>
      <c r="BM171" s="195" t="s">
        <v>219</v>
      </c>
    </row>
    <row r="172" spans="1:65" s="2" customFormat="1" ht="29.25">
      <c r="A172" s="33"/>
      <c r="B172" s="34"/>
      <c r="C172" s="35"/>
      <c r="D172" s="197" t="s">
        <v>150</v>
      </c>
      <c r="E172" s="35"/>
      <c r="F172" s="198" t="s">
        <v>674</v>
      </c>
      <c r="G172" s="35"/>
      <c r="H172" s="35"/>
      <c r="I172" s="199"/>
      <c r="J172" s="35"/>
      <c r="K172" s="35"/>
      <c r="L172" s="38"/>
      <c r="M172" s="200"/>
      <c r="N172" s="201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85</v>
      </c>
    </row>
    <row r="173" spans="1:65" s="12" customFormat="1" ht="22.9" customHeight="1">
      <c r="B173" s="169"/>
      <c r="C173" s="170"/>
      <c r="D173" s="171" t="s">
        <v>75</v>
      </c>
      <c r="E173" s="183" t="s">
        <v>428</v>
      </c>
      <c r="F173" s="183" t="s">
        <v>429</v>
      </c>
      <c r="G173" s="170"/>
      <c r="H173" s="170"/>
      <c r="I173" s="173"/>
      <c r="J173" s="184">
        <f>BK173</f>
        <v>0</v>
      </c>
      <c r="K173" s="170"/>
      <c r="L173" s="175"/>
      <c r="M173" s="176"/>
      <c r="N173" s="177"/>
      <c r="O173" s="177"/>
      <c r="P173" s="178">
        <f>SUM(P174:P185)</f>
        <v>0</v>
      </c>
      <c r="Q173" s="177"/>
      <c r="R173" s="178">
        <f>SUM(R174:R185)</f>
        <v>0</v>
      </c>
      <c r="S173" s="177"/>
      <c r="T173" s="179">
        <f>SUM(T174:T185)</f>
        <v>0</v>
      </c>
      <c r="AR173" s="180" t="s">
        <v>8</v>
      </c>
      <c r="AT173" s="181" t="s">
        <v>75</v>
      </c>
      <c r="AU173" s="181" t="s">
        <v>8</v>
      </c>
      <c r="AY173" s="180" t="s">
        <v>142</v>
      </c>
      <c r="BK173" s="182">
        <f>SUM(BK174:BK185)</f>
        <v>0</v>
      </c>
    </row>
    <row r="174" spans="1:65" s="2" customFormat="1" ht="16.5" customHeight="1">
      <c r="A174" s="33"/>
      <c r="B174" s="34"/>
      <c r="C174" s="185" t="s">
        <v>186</v>
      </c>
      <c r="D174" s="185" t="s">
        <v>145</v>
      </c>
      <c r="E174" s="186" t="s">
        <v>431</v>
      </c>
      <c r="F174" s="187" t="s">
        <v>432</v>
      </c>
      <c r="G174" s="188" t="s">
        <v>433</v>
      </c>
      <c r="H174" s="189">
        <v>5.27</v>
      </c>
      <c r="I174" s="190"/>
      <c r="J174" s="189">
        <f>ROUND(I174*H174,0)</f>
        <v>0</v>
      </c>
      <c r="K174" s="187" t="s">
        <v>173</v>
      </c>
      <c r="L174" s="38"/>
      <c r="M174" s="191" t="s">
        <v>1</v>
      </c>
      <c r="N174" s="192" t="s">
        <v>41</v>
      </c>
      <c r="O174" s="70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5" t="s">
        <v>149</v>
      </c>
      <c r="AT174" s="195" t="s">
        <v>145</v>
      </c>
      <c r="AU174" s="195" t="s">
        <v>85</v>
      </c>
      <c r="AY174" s="16" t="s">
        <v>142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8</v>
      </c>
      <c r="BK174" s="196">
        <f>ROUND(I174*H174,0)</f>
        <v>0</v>
      </c>
      <c r="BL174" s="16" t="s">
        <v>149</v>
      </c>
      <c r="BM174" s="195" t="s">
        <v>224</v>
      </c>
    </row>
    <row r="175" spans="1:65" s="2" customFormat="1" ht="19.5">
      <c r="A175" s="33"/>
      <c r="B175" s="34"/>
      <c r="C175" s="35"/>
      <c r="D175" s="197" t="s">
        <v>150</v>
      </c>
      <c r="E175" s="35"/>
      <c r="F175" s="198" t="s">
        <v>435</v>
      </c>
      <c r="G175" s="35"/>
      <c r="H175" s="35"/>
      <c r="I175" s="199"/>
      <c r="J175" s="35"/>
      <c r="K175" s="35"/>
      <c r="L175" s="38"/>
      <c r="M175" s="200"/>
      <c r="N175" s="201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85</v>
      </c>
    </row>
    <row r="176" spans="1:65" s="2" customFormat="1" ht="24.2" customHeight="1">
      <c r="A176" s="33"/>
      <c r="B176" s="34"/>
      <c r="C176" s="185" t="s">
        <v>231</v>
      </c>
      <c r="D176" s="185" t="s">
        <v>145</v>
      </c>
      <c r="E176" s="186" t="s">
        <v>436</v>
      </c>
      <c r="F176" s="187" t="s">
        <v>437</v>
      </c>
      <c r="G176" s="188" t="s">
        <v>433</v>
      </c>
      <c r="H176" s="189">
        <v>5.27</v>
      </c>
      <c r="I176" s="190"/>
      <c r="J176" s="189">
        <f>ROUND(I176*H176,0)</f>
        <v>0</v>
      </c>
      <c r="K176" s="187" t="s">
        <v>173</v>
      </c>
      <c r="L176" s="38"/>
      <c r="M176" s="191" t="s">
        <v>1</v>
      </c>
      <c r="N176" s="192" t="s">
        <v>41</v>
      </c>
      <c r="O176" s="70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5" t="s">
        <v>149</v>
      </c>
      <c r="AT176" s="195" t="s">
        <v>145</v>
      </c>
      <c r="AU176" s="195" t="s">
        <v>85</v>
      </c>
      <c r="AY176" s="16" t="s">
        <v>142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</v>
      </c>
      <c r="BK176" s="196">
        <f>ROUND(I176*H176,0)</f>
        <v>0</v>
      </c>
      <c r="BL176" s="16" t="s">
        <v>149</v>
      </c>
      <c r="BM176" s="195" t="s">
        <v>225</v>
      </c>
    </row>
    <row r="177" spans="1:65" s="2" customFormat="1" ht="19.5">
      <c r="A177" s="33"/>
      <c r="B177" s="34"/>
      <c r="C177" s="35"/>
      <c r="D177" s="197" t="s">
        <v>150</v>
      </c>
      <c r="E177" s="35"/>
      <c r="F177" s="198" t="s">
        <v>439</v>
      </c>
      <c r="G177" s="35"/>
      <c r="H177" s="35"/>
      <c r="I177" s="199"/>
      <c r="J177" s="35"/>
      <c r="K177" s="35"/>
      <c r="L177" s="38"/>
      <c r="M177" s="200"/>
      <c r="N177" s="201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85</v>
      </c>
    </row>
    <row r="178" spans="1:65" s="2" customFormat="1" ht="24.2" customHeight="1">
      <c r="A178" s="33"/>
      <c r="B178" s="34"/>
      <c r="C178" s="185" t="s">
        <v>191</v>
      </c>
      <c r="D178" s="185" t="s">
        <v>145</v>
      </c>
      <c r="E178" s="186" t="s">
        <v>441</v>
      </c>
      <c r="F178" s="187" t="s">
        <v>442</v>
      </c>
      <c r="G178" s="188" t="s">
        <v>433</v>
      </c>
      <c r="H178" s="189">
        <v>5.27</v>
      </c>
      <c r="I178" s="190"/>
      <c r="J178" s="189">
        <f>ROUND(I178*H178,0)</f>
        <v>0</v>
      </c>
      <c r="K178" s="187" t="s">
        <v>173</v>
      </c>
      <c r="L178" s="38"/>
      <c r="M178" s="191" t="s">
        <v>1</v>
      </c>
      <c r="N178" s="192" t="s">
        <v>41</v>
      </c>
      <c r="O178" s="70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5" t="s">
        <v>149</v>
      </c>
      <c r="AT178" s="195" t="s">
        <v>145</v>
      </c>
      <c r="AU178" s="195" t="s">
        <v>85</v>
      </c>
      <c r="AY178" s="16" t="s">
        <v>142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8</v>
      </c>
      <c r="BK178" s="196">
        <f>ROUND(I178*H178,0)</f>
        <v>0</v>
      </c>
      <c r="BL178" s="16" t="s">
        <v>149</v>
      </c>
      <c r="BM178" s="195" t="s">
        <v>229</v>
      </c>
    </row>
    <row r="179" spans="1:65" s="2" customFormat="1" ht="19.5">
      <c r="A179" s="33"/>
      <c r="B179" s="34"/>
      <c r="C179" s="35"/>
      <c r="D179" s="197" t="s">
        <v>150</v>
      </c>
      <c r="E179" s="35"/>
      <c r="F179" s="198" t="s">
        <v>444</v>
      </c>
      <c r="G179" s="35"/>
      <c r="H179" s="35"/>
      <c r="I179" s="199"/>
      <c r="J179" s="35"/>
      <c r="K179" s="35"/>
      <c r="L179" s="38"/>
      <c r="M179" s="200"/>
      <c r="N179" s="201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85</v>
      </c>
    </row>
    <row r="180" spans="1:65" s="2" customFormat="1" ht="24.2" customHeight="1">
      <c r="A180" s="33"/>
      <c r="B180" s="34"/>
      <c r="C180" s="185" t="s">
        <v>240</v>
      </c>
      <c r="D180" s="185" t="s">
        <v>145</v>
      </c>
      <c r="E180" s="186" t="s">
        <v>445</v>
      </c>
      <c r="F180" s="187" t="s">
        <v>446</v>
      </c>
      <c r="G180" s="188" t="s">
        <v>433</v>
      </c>
      <c r="H180" s="189">
        <v>46.3</v>
      </c>
      <c r="I180" s="190"/>
      <c r="J180" s="189">
        <f>ROUND(I180*H180,0)</f>
        <v>0</v>
      </c>
      <c r="K180" s="187" t="s">
        <v>173</v>
      </c>
      <c r="L180" s="38"/>
      <c r="M180" s="191" t="s">
        <v>1</v>
      </c>
      <c r="N180" s="192" t="s">
        <v>41</v>
      </c>
      <c r="O180" s="70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5" t="s">
        <v>149</v>
      </c>
      <c r="AT180" s="195" t="s">
        <v>145</v>
      </c>
      <c r="AU180" s="195" t="s">
        <v>85</v>
      </c>
      <c r="AY180" s="16" t="s">
        <v>142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</v>
      </c>
      <c r="BK180" s="196">
        <f>ROUND(I180*H180,0)</f>
        <v>0</v>
      </c>
      <c r="BL180" s="16" t="s">
        <v>149</v>
      </c>
      <c r="BM180" s="195" t="s">
        <v>234</v>
      </c>
    </row>
    <row r="181" spans="1:65" s="2" customFormat="1" ht="29.25">
      <c r="A181" s="33"/>
      <c r="B181" s="34"/>
      <c r="C181" s="35"/>
      <c r="D181" s="197" t="s">
        <v>150</v>
      </c>
      <c r="E181" s="35"/>
      <c r="F181" s="198" t="s">
        <v>448</v>
      </c>
      <c r="G181" s="35"/>
      <c r="H181" s="35"/>
      <c r="I181" s="199"/>
      <c r="J181" s="35"/>
      <c r="K181" s="35"/>
      <c r="L181" s="38"/>
      <c r="M181" s="200"/>
      <c r="N181" s="201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85</v>
      </c>
    </row>
    <row r="182" spans="1:65" s="13" customFormat="1" ht="11.25">
      <c r="B182" s="211"/>
      <c r="C182" s="212"/>
      <c r="D182" s="197" t="s">
        <v>164</v>
      </c>
      <c r="E182" s="213" t="s">
        <v>1</v>
      </c>
      <c r="F182" s="214" t="s">
        <v>675</v>
      </c>
      <c r="G182" s="212"/>
      <c r="H182" s="215">
        <v>46.3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164</v>
      </c>
      <c r="AU182" s="221" t="s">
        <v>85</v>
      </c>
      <c r="AV182" s="13" t="s">
        <v>85</v>
      </c>
      <c r="AW182" s="13" t="s">
        <v>32</v>
      </c>
      <c r="AX182" s="13" t="s">
        <v>76</v>
      </c>
      <c r="AY182" s="221" t="s">
        <v>142</v>
      </c>
    </row>
    <row r="183" spans="1:65" s="14" customFormat="1" ht="11.25">
      <c r="B183" s="222"/>
      <c r="C183" s="223"/>
      <c r="D183" s="197" t="s">
        <v>164</v>
      </c>
      <c r="E183" s="224" t="s">
        <v>1</v>
      </c>
      <c r="F183" s="225" t="s">
        <v>166</v>
      </c>
      <c r="G183" s="223"/>
      <c r="H183" s="226">
        <v>46.3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164</v>
      </c>
      <c r="AU183" s="232" t="s">
        <v>85</v>
      </c>
      <c r="AV183" s="14" t="s">
        <v>149</v>
      </c>
      <c r="AW183" s="14" t="s">
        <v>32</v>
      </c>
      <c r="AX183" s="14" t="s">
        <v>8</v>
      </c>
      <c r="AY183" s="232" t="s">
        <v>142</v>
      </c>
    </row>
    <row r="184" spans="1:65" s="2" customFormat="1" ht="33" customHeight="1">
      <c r="A184" s="33"/>
      <c r="B184" s="34"/>
      <c r="C184" s="185" t="s">
        <v>196</v>
      </c>
      <c r="D184" s="185" t="s">
        <v>145</v>
      </c>
      <c r="E184" s="186" t="s">
        <v>451</v>
      </c>
      <c r="F184" s="187" t="s">
        <v>452</v>
      </c>
      <c r="G184" s="188" t="s">
        <v>433</v>
      </c>
      <c r="H184" s="189">
        <v>5.14</v>
      </c>
      <c r="I184" s="190"/>
      <c r="J184" s="189">
        <f>ROUND(I184*H184,0)</f>
        <v>0</v>
      </c>
      <c r="K184" s="187" t="s">
        <v>173</v>
      </c>
      <c r="L184" s="38"/>
      <c r="M184" s="191" t="s">
        <v>1</v>
      </c>
      <c r="N184" s="192" t="s">
        <v>41</v>
      </c>
      <c r="O184" s="70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5" t="s">
        <v>149</v>
      </c>
      <c r="AT184" s="195" t="s">
        <v>145</v>
      </c>
      <c r="AU184" s="195" t="s">
        <v>85</v>
      </c>
      <c r="AY184" s="16" t="s">
        <v>142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8</v>
      </c>
      <c r="BK184" s="196">
        <f>ROUND(I184*H184,0)</f>
        <v>0</v>
      </c>
      <c r="BL184" s="16" t="s">
        <v>149</v>
      </c>
      <c r="BM184" s="195" t="s">
        <v>238</v>
      </c>
    </row>
    <row r="185" spans="1:65" s="2" customFormat="1" ht="29.25">
      <c r="A185" s="33"/>
      <c r="B185" s="34"/>
      <c r="C185" s="35"/>
      <c r="D185" s="197" t="s">
        <v>150</v>
      </c>
      <c r="E185" s="35"/>
      <c r="F185" s="198" t="s">
        <v>454</v>
      </c>
      <c r="G185" s="35"/>
      <c r="H185" s="35"/>
      <c r="I185" s="199"/>
      <c r="J185" s="35"/>
      <c r="K185" s="35"/>
      <c r="L185" s="38"/>
      <c r="M185" s="200"/>
      <c r="N185" s="201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150</v>
      </c>
      <c r="AU185" s="16" t="s">
        <v>85</v>
      </c>
    </row>
    <row r="186" spans="1:65" s="12" customFormat="1" ht="22.9" customHeight="1">
      <c r="B186" s="169"/>
      <c r="C186" s="170"/>
      <c r="D186" s="171" t="s">
        <v>75</v>
      </c>
      <c r="E186" s="183" t="s">
        <v>455</v>
      </c>
      <c r="F186" s="183" t="s">
        <v>456</v>
      </c>
      <c r="G186" s="170"/>
      <c r="H186" s="170"/>
      <c r="I186" s="173"/>
      <c r="J186" s="184">
        <f>BK186</f>
        <v>0</v>
      </c>
      <c r="K186" s="170"/>
      <c r="L186" s="175"/>
      <c r="M186" s="176"/>
      <c r="N186" s="177"/>
      <c r="O186" s="177"/>
      <c r="P186" s="178">
        <f>SUM(P187:P188)</f>
        <v>0</v>
      </c>
      <c r="Q186" s="177"/>
      <c r="R186" s="178">
        <f>SUM(R187:R188)</f>
        <v>0</v>
      </c>
      <c r="S186" s="177"/>
      <c r="T186" s="179">
        <f>SUM(T187:T188)</f>
        <v>0</v>
      </c>
      <c r="AR186" s="180" t="s">
        <v>8</v>
      </c>
      <c r="AT186" s="181" t="s">
        <v>75</v>
      </c>
      <c r="AU186" s="181" t="s">
        <v>8</v>
      </c>
      <c r="AY186" s="180" t="s">
        <v>142</v>
      </c>
      <c r="BK186" s="182">
        <f>SUM(BK187:BK188)</f>
        <v>0</v>
      </c>
    </row>
    <row r="187" spans="1:65" s="2" customFormat="1" ht="16.5" customHeight="1">
      <c r="A187" s="33"/>
      <c r="B187" s="34"/>
      <c r="C187" s="185" t="s">
        <v>7</v>
      </c>
      <c r="D187" s="185" t="s">
        <v>145</v>
      </c>
      <c r="E187" s="186" t="s">
        <v>457</v>
      </c>
      <c r="F187" s="187" t="s">
        <v>458</v>
      </c>
      <c r="G187" s="188" t="s">
        <v>433</v>
      </c>
      <c r="H187" s="189">
        <v>3.57</v>
      </c>
      <c r="I187" s="190"/>
      <c r="J187" s="189">
        <f>ROUND(I187*H187,0)</f>
        <v>0</v>
      </c>
      <c r="K187" s="187" t="s">
        <v>173</v>
      </c>
      <c r="L187" s="38"/>
      <c r="M187" s="191" t="s">
        <v>1</v>
      </c>
      <c r="N187" s="192" t="s">
        <v>41</v>
      </c>
      <c r="O187" s="70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5" t="s">
        <v>149</v>
      </c>
      <c r="AT187" s="195" t="s">
        <v>145</v>
      </c>
      <c r="AU187" s="195" t="s">
        <v>85</v>
      </c>
      <c r="AY187" s="16" t="s">
        <v>142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</v>
      </c>
      <c r="BK187" s="196">
        <f>ROUND(I187*H187,0)</f>
        <v>0</v>
      </c>
      <c r="BL187" s="16" t="s">
        <v>149</v>
      </c>
      <c r="BM187" s="195" t="s">
        <v>243</v>
      </c>
    </row>
    <row r="188" spans="1:65" s="2" customFormat="1" ht="39">
      <c r="A188" s="33"/>
      <c r="B188" s="34"/>
      <c r="C188" s="35"/>
      <c r="D188" s="197" t="s">
        <v>150</v>
      </c>
      <c r="E188" s="35"/>
      <c r="F188" s="198" t="s">
        <v>460</v>
      </c>
      <c r="G188" s="35"/>
      <c r="H188" s="35"/>
      <c r="I188" s="199"/>
      <c r="J188" s="35"/>
      <c r="K188" s="35"/>
      <c r="L188" s="38"/>
      <c r="M188" s="200"/>
      <c r="N188" s="201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85</v>
      </c>
    </row>
    <row r="189" spans="1:65" s="12" customFormat="1" ht="25.9" customHeight="1">
      <c r="B189" s="169"/>
      <c r="C189" s="170"/>
      <c r="D189" s="171" t="s">
        <v>75</v>
      </c>
      <c r="E189" s="172" t="s">
        <v>461</v>
      </c>
      <c r="F189" s="172" t="s">
        <v>462</v>
      </c>
      <c r="G189" s="170"/>
      <c r="H189" s="170"/>
      <c r="I189" s="173"/>
      <c r="J189" s="174">
        <f>BK189</f>
        <v>0</v>
      </c>
      <c r="K189" s="170"/>
      <c r="L189" s="175"/>
      <c r="M189" s="176"/>
      <c r="N189" s="177"/>
      <c r="O189" s="177"/>
      <c r="P189" s="178">
        <f>P190+P195+P210+P217+P228+P241+P246+P251</f>
        <v>0</v>
      </c>
      <c r="Q189" s="177"/>
      <c r="R189" s="178">
        <f>R190+R195+R210+R217+R228+R241+R246+R251</f>
        <v>0</v>
      </c>
      <c r="S189" s="177"/>
      <c r="T189" s="179">
        <f>T190+T195+T210+T217+T228+T241+T246+T251</f>
        <v>0</v>
      </c>
      <c r="AR189" s="180" t="s">
        <v>85</v>
      </c>
      <c r="AT189" s="181" t="s">
        <v>75</v>
      </c>
      <c r="AU189" s="181" t="s">
        <v>76</v>
      </c>
      <c r="AY189" s="180" t="s">
        <v>142</v>
      </c>
      <c r="BK189" s="182">
        <f>BK190+BK195+BK210+BK217+BK228+BK241+BK246+BK251</f>
        <v>0</v>
      </c>
    </row>
    <row r="190" spans="1:65" s="12" customFormat="1" ht="22.9" customHeight="1">
      <c r="B190" s="169"/>
      <c r="C190" s="170"/>
      <c r="D190" s="171" t="s">
        <v>75</v>
      </c>
      <c r="E190" s="183" t="s">
        <v>463</v>
      </c>
      <c r="F190" s="183" t="s">
        <v>464</v>
      </c>
      <c r="G190" s="170"/>
      <c r="H190" s="170"/>
      <c r="I190" s="173"/>
      <c r="J190" s="184">
        <f>BK190</f>
        <v>0</v>
      </c>
      <c r="K190" s="170"/>
      <c r="L190" s="175"/>
      <c r="M190" s="176"/>
      <c r="N190" s="177"/>
      <c r="O190" s="177"/>
      <c r="P190" s="178">
        <f>SUM(P191:P194)</f>
        <v>0</v>
      </c>
      <c r="Q190" s="177"/>
      <c r="R190" s="178">
        <f>SUM(R191:R194)</f>
        <v>0</v>
      </c>
      <c r="S190" s="177"/>
      <c r="T190" s="179">
        <f>SUM(T191:T194)</f>
        <v>0</v>
      </c>
      <c r="AR190" s="180" t="s">
        <v>85</v>
      </c>
      <c r="AT190" s="181" t="s">
        <v>75</v>
      </c>
      <c r="AU190" s="181" t="s">
        <v>8</v>
      </c>
      <c r="AY190" s="180" t="s">
        <v>142</v>
      </c>
      <c r="BK190" s="182">
        <f>SUM(BK191:BK194)</f>
        <v>0</v>
      </c>
    </row>
    <row r="191" spans="1:65" s="2" customFormat="1" ht="33" customHeight="1">
      <c r="A191" s="33"/>
      <c r="B191" s="34"/>
      <c r="C191" s="185" t="s">
        <v>201</v>
      </c>
      <c r="D191" s="185" t="s">
        <v>145</v>
      </c>
      <c r="E191" s="186" t="s">
        <v>676</v>
      </c>
      <c r="F191" s="187" t="s">
        <v>677</v>
      </c>
      <c r="G191" s="188" t="s">
        <v>162</v>
      </c>
      <c r="H191" s="189">
        <v>36.21</v>
      </c>
      <c r="I191" s="190"/>
      <c r="J191" s="189">
        <f>ROUND(I191*H191,0)</f>
        <v>0</v>
      </c>
      <c r="K191" s="187" t="s">
        <v>173</v>
      </c>
      <c r="L191" s="38"/>
      <c r="M191" s="191" t="s">
        <v>1</v>
      </c>
      <c r="N191" s="192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186</v>
      </c>
      <c r="AT191" s="195" t="s">
        <v>145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186</v>
      </c>
      <c r="BM191" s="195" t="s">
        <v>248</v>
      </c>
    </row>
    <row r="192" spans="1:65" s="2" customFormat="1" ht="19.5">
      <c r="A192" s="33"/>
      <c r="B192" s="34"/>
      <c r="C192" s="35"/>
      <c r="D192" s="197" t="s">
        <v>150</v>
      </c>
      <c r="E192" s="35"/>
      <c r="F192" s="198" t="s">
        <v>678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65" s="2" customFormat="1" ht="24.2" customHeight="1">
      <c r="A193" s="33"/>
      <c r="B193" s="34"/>
      <c r="C193" s="185" t="s">
        <v>258</v>
      </c>
      <c r="D193" s="185" t="s">
        <v>145</v>
      </c>
      <c r="E193" s="186" t="s">
        <v>484</v>
      </c>
      <c r="F193" s="187" t="s">
        <v>485</v>
      </c>
      <c r="G193" s="188" t="s">
        <v>486</v>
      </c>
      <c r="H193" s="190"/>
      <c r="I193" s="190"/>
      <c r="J193" s="189">
        <f>ROUND(I193*H193,0)</f>
        <v>0</v>
      </c>
      <c r="K193" s="187" t="s">
        <v>173</v>
      </c>
      <c r="L193" s="38"/>
      <c r="M193" s="191" t="s">
        <v>1</v>
      </c>
      <c r="N193" s="192" t="s">
        <v>41</v>
      </c>
      <c r="O193" s="70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5" t="s">
        <v>186</v>
      </c>
      <c r="AT193" s="195" t="s">
        <v>145</v>
      </c>
      <c r="AU193" s="195" t="s">
        <v>85</v>
      </c>
      <c r="AY193" s="16" t="s">
        <v>142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</v>
      </c>
      <c r="BK193" s="196">
        <f>ROUND(I193*H193,0)</f>
        <v>0</v>
      </c>
      <c r="BL193" s="16" t="s">
        <v>186</v>
      </c>
      <c r="BM193" s="195" t="s">
        <v>252</v>
      </c>
    </row>
    <row r="194" spans="1:65" s="2" customFormat="1" ht="29.25">
      <c r="A194" s="33"/>
      <c r="B194" s="34"/>
      <c r="C194" s="35"/>
      <c r="D194" s="197" t="s">
        <v>150</v>
      </c>
      <c r="E194" s="35"/>
      <c r="F194" s="198" t="s">
        <v>488</v>
      </c>
      <c r="G194" s="35"/>
      <c r="H194" s="35"/>
      <c r="I194" s="199"/>
      <c r="J194" s="35"/>
      <c r="K194" s="35"/>
      <c r="L194" s="38"/>
      <c r="M194" s="200"/>
      <c r="N194" s="201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150</v>
      </c>
      <c r="AU194" s="16" t="s">
        <v>85</v>
      </c>
    </row>
    <row r="195" spans="1:65" s="12" customFormat="1" ht="22.9" customHeight="1">
      <c r="B195" s="169"/>
      <c r="C195" s="170"/>
      <c r="D195" s="171" t="s">
        <v>75</v>
      </c>
      <c r="E195" s="183" t="s">
        <v>517</v>
      </c>
      <c r="F195" s="183" t="s">
        <v>518</v>
      </c>
      <c r="G195" s="170"/>
      <c r="H195" s="170"/>
      <c r="I195" s="173"/>
      <c r="J195" s="184">
        <f>BK195</f>
        <v>0</v>
      </c>
      <c r="K195" s="170"/>
      <c r="L195" s="175"/>
      <c r="M195" s="176"/>
      <c r="N195" s="177"/>
      <c r="O195" s="177"/>
      <c r="P195" s="178">
        <f>SUM(P196:P209)</f>
        <v>0</v>
      </c>
      <c r="Q195" s="177"/>
      <c r="R195" s="178">
        <f>SUM(R196:R209)</f>
        <v>0</v>
      </c>
      <c r="S195" s="177"/>
      <c r="T195" s="179">
        <f>SUM(T196:T209)</f>
        <v>0</v>
      </c>
      <c r="AR195" s="180" t="s">
        <v>85</v>
      </c>
      <c r="AT195" s="181" t="s">
        <v>75</v>
      </c>
      <c r="AU195" s="181" t="s">
        <v>8</v>
      </c>
      <c r="AY195" s="180" t="s">
        <v>142</v>
      </c>
      <c r="BK195" s="182">
        <f>SUM(BK196:BK209)</f>
        <v>0</v>
      </c>
    </row>
    <row r="196" spans="1:65" s="2" customFormat="1" ht="16.5" customHeight="1">
      <c r="A196" s="33"/>
      <c r="B196" s="34"/>
      <c r="C196" s="185" t="s">
        <v>205</v>
      </c>
      <c r="D196" s="185" t="s">
        <v>145</v>
      </c>
      <c r="E196" s="186" t="s">
        <v>519</v>
      </c>
      <c r="F196" s="187" t="s">
        <v>520</v>
      </c>
      <c r="G196" s="188" t="s">
        <v>148</v>
      </c>
      <c r="H196" s="189">
        <v>20.79</v>
      </c>
      <c r="I196" s="190"/>
      <c r="J196" s="189">
        <f>ROUND(I196*H196,0)</f>
        <v>0</v>
      </c>
      <c r="K196" s="187" t="s">
        <v>173</v>
      </c>
      <c r="L196" s="38"/>
      <c r="M196" s="191" t="s">
        <v>1</v>
      </c>
      <c r="N196" s="192" t="s">
        <v>41</v>
      </c>
      <c r="O196" s="70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5" t="s">
        <v>186</v>
      </c>
      <c r="AT196" s="195" t="s">
        <v>145</v>
      </c>
      <c r="AU196" s="195" t="s">
        <v>85</v>
      </c>
      <c r="AY196" s="16" t="s">
        <v>142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</v>
      </c>
      <c r="BK196" s="196">
        <f>ROUND(I196*H196,0)</f>
        <v>0</v>
      </c>
      <c r="BL196" s="16" t="s">
        <v>186</v>
      </c>
      <c r="BM196" s="195" t="s">
        <v>256</v>
      </c>
    </row>
    <row r="197" spans="1:65" s="2" customFormat="1" ht="11.25">
      <c r="A197" s="33"/>
      <c r="B197" s="34"/>
      <c r="C197" s="35"/>
      <c r="D197" s="197" t="s">
        <v>150</v>
      </c>
      <c r="E197" s="35"/>
      <c r="F197" s="198" t="s">
        <v>522</v>
      </c>
      <c r="G197" s="35"/>
      <c r="H197" s="35"/>
      <c r="I197" s="199"/>
      <c r="J197" s="35"/>
      <c r="K197" s="35"/>
      <c r="L197" s="38"/>
      <c r="M197" s="200"/>
      <c r="N197" s="201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85</v>
      </c>
    </row>
    <row r="198" spans="1:65" s="13" customFormat="1" ht="11.25">
      <c r="B198" s="211"/>
      <c r="C198" s="212"/>
      <c r="D198" s="197" t="s">
        <v>164</v>
      </c>
      <c r="E198" s="213" t="s">
        <v>1</v>
      </c>
      <c r="F198" s="214" t="s">
        <v>679</v>
      </c>
      <c r="G198" s="212"/>
      <c r="H198" s="215">
        <v>20.79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164</v>
      </c>
      <c r="AU198" s="221" t="s">
        <v>85</v>
      </c>
      <c r="AV198" s="13" t="s">
        <v>85</v>
      </c>
      <c r="AW198" s="13" t="s">
        <v>32</v>
      </c>
      <c r="AX198" s="13" t="s">
        <v>76</v>
      </c>
      <c r="AY198" s="221" t="s">
        <v>142</v>
      </c>
    </row>
    <row r="199" spans="1:65" s="14" customFormat="1" ht="11.25">
      <c r="B199" s="222"/>
      <c r="C199" s="223"/>
      <c r="D199" s="197" t="s">
        <v>164</v>
      </c>
      <c r="E199" s="224" t="s">
        <v>1</v>
      </c>
      <c r="F199" s="225" t="s">
        <v>166</v>
      </c>
      <c r="G199" s="223"/>
      <c r="H199" s="226">
        <v>20.79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164</v>
      </c>
      <c r="AU199" s="232" t="s">
        <v>85</v>
      </c>
      <c r="AV199" s="14" t="s">
        <v>149</v>
      </c>
      <c r="AW199" s="14" t="s">
        <v>32</v>
      </c>
      <c r="AX199" s="14" t="s">
        <v>8</v>
      </c>
      <c r="AY199" s="232" t="s">
        <v>142</v>
      </c>
    </row>
    <row r="200" spans="1:65" s="2" customFormat="1" ht="24.2" customHeight="1">
      <c r="A200" s="33"/>
      <c r="B200" s="34"/>
      <c r="C200" s="185" t="s">
        <v>267</v>
      </c>
      <c r="D200" s="185" t="s">
        <v>145</v>
      </c>
      <c r="E200" s="186" t="s">
        <v>530</v>
      </c>
      <c r="F200" s="187" t="s">
        <v>531</v>
      </c>
      <c r="G200" s="188" t="s">
        <v>148</v>
      </c>
      <c r="H200" s="189">
        <v>4.46</v>
      </c>
      <c r="I200" s="190"/>
      <c r="J200" s="189">
        <f>ROUND(I200*H200,0)</f>
        <v>0</v>
      </c>
      <c r="K200" s="187" t="s">
        <v>173</v>
      </c>
      <c r="L200" s="38"/>
      <c r="M200" s="191" t="s">
        <v>1</v>
      </c>
      <c r="N200" s="192" t="s">
        <v>41</v>
      </c>
      <c r="O200" s="70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5" t="s">
        <v>186</v>
      </c>
      <c r="AT200" s="195" t="s">
        <v>145</v>
      </c>
      <c r="AU200" s="195" t="s">
        <v>85</v>
      </c>
      <c r="AY200" s="16" t="s">
        <v>142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8</v>
      </c>
      <c r="BK200" s="196">
        <f>ROUND(I200*H200,0)</f>
        <v>0</v>
      </c>
      <c r="BL200" s="16" t="s">
        <v>186</v>
      </c>
      <c r="BM200" s="195" t="s">
        <v>261</v>
      </c>
    </row>
    <row r="201" spans="1:65" s="2" customFormat="1" ht="19.5">
      <c r="A201" s="33"/>
      <c r="B201" s="34"/>
      <c r="C201" s="35"/>
      <c r="D201" s="197" t="s">
        <v>150</v>
      </c>
      <c r="E201" s="35"/>
      <c r="F201" s="198" t="s">
        <v>533</v>
      </c>
      <c r="G201" s="35"/>
      <c r="H201" s="35"/>
      <c r="I201" s="199"/>
      <c r="J201" s="35"/>
      <c r="K201" s="35"/>
      <c r="L201" s="38"/>
      <c r="M201" s="200"/>
      <c r="N201" s="201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85</v>
      </c>
    </row>
    <row r="202" spans="1:65" s="13" customFormat="1" ht="11.25">
      <c r="B202" s="211"/>
      <c r="C202" s="212"/>
      <c r="D202" s="197" t="s">
        <v>164</v>
      </c>
      <c r="E202" s="213" t="s">
        <v>1</v>
      </c>
      <c r="F202" s="214" t="s">
        <v>680</v>
      </c>
      <c r="G202" s="212"/>
      <c r="H202" s="215">
        <v>4.46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164</v>
      </c>
      <c r="AU202" s="221" t="s">
        <v>85</v>
      </c>
      <c r="AV202" s="13" t="s">
        <v>85</v>
      </c>
      <c r="AW202" s="13" t="s">
        <v>32</v>
      </c>
      <c r="AX202" s="13" t="s">
        <v>76</v>
      </c>
      <c r="AY202" s="221" t="s">
        <v>142</v>
      </c>
    </row>
    <row r="203" spans="1:65" s="14" customFormat="1" ht="11.25">
      <c r="B203" s="222"/>
      <c r="C203" s="223"/>
      <c r="D203" s="197" t="s">
        <v>164</v>
      </c>
      <c r="E203" s="224" t="s">
        <v>1</v>
      </c>
      <c r="F203" s="225" t="s">
        <v>166</v>
      </c>
      <c r="G203" s="223"/>
      <c r="H203" s="226">
        <v>4.46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164</v>
      </c>
      <c r="AU203" s="232" t="s">
        <v>85</v>
      </c>
      <c r="AV203" s="14" t="s">
        <v>149</v>
      </c>
      <c r="AW203" s="14" t="s">
        <v>32</v>
      </c>
      <c r="AX203" s="14" t="s">
        <v>8</v>
      </c>
      <c r="AY203" s="232" t="s">
        <v>142</v>
      </c>
    </row>
    <row r="204" spans="1:65" s="2" customFormat="1" ht="24.2" customHeight="1">
      <c r="A204" s="33"/>
      <c r="B204" s="34"/>
      <c r="C204" s="185" t="s">
        <v>210</v>
      </c>
      <c r="D204" s="185" t="s">
        <v>145</v>
      </c>
      <c r="E204" s="186" t="s">
        <v>547</v>
      </c>
      <c r="F204" s="187" t="s">
        <v>548</v>
      </c>
      <c r="G204" s="188" t="s">
        <v>148</v>
      </c>
      <c r="H204" s="189">
        <v>10.8</v>
      </c>
      <c r="I204" s="190"/>
      <c r="J204" s="189">
        <f>ROUND(I204*H204,0)</f>
        <v>0</v>
      </c>
      <c r="K204" s="187" t="s">
        <v>173</v>
      </c>
      <c r="L204" s="38"/>
      <c r="M204" s="191" t="s">
        <v>1</v>
      </c>
      <c r="N204" s="192" t="s">
        <v>41</v>
      </c>
      <c r="O204" s="70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5" t="s">
        <v>186</v>
      </c>
      <c r="AT204" s="195" t="s">
        <v>145</v>
      </c>
      <c r="AU204" s="195" t="s">
        <v>85</v>
      </c>
      <c r="AY204" s="16" t="s">
        <v>142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6" t="s">
        <v>8</v>
      </c>
      <c r="BK204" s="196">
        <f>ROUND(I204*H204,0)</f>
        <v>0</v>
      </c>
      <c r="BL204" s="16" t="s">
        <v>186</v>
      </c>
      <c r="BM204" s="195" t="s">
        <v>265</v>
      </c>
    </row>
    <row r="205" spans="1:65" s="2" customFormat="1" ht="19.5">
      <c r="A205" s="33"/>
      <c r="B205" s="34"/>
      <c r="C205" s="35"/>
      <c r="D205" s="197" t="s">
        <v>150</v>
      </c>
      <c r="E205" s="35"/>
      <c r="F205" s="198" t="s">
        <v>550</v>
      </c>
      <c r="G205" s="35"/>
      <c r="H205" s="35"/>
      <c r="I205" s="199"/>
      <c r="J205" s="35"/>
      <c r="K205" s="35"/>
      <c r="L205" s="38"/>
      <c r="M205" s="200"/>
      <c r="N205" s="201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85</v>
      </c>
    </row>
    <row r="206" spans="1:65" s="13" customFormat="1" ht="11.25">
      <c r="B206" s="211"/>
      <c r="C206" s="212"/>
      <c r="D206" s="197" t="s">
        <v>164</v>
      </c>
      <c r="E206" s="213" t="s">
        <v>1</v>
      </c>
      <c r="F206" s="214" t="s">
        <v>681</v>
      </c>
      <c r="G206" s="212"/>
      <c r="H206" s="215">
        <v>10.8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164</v>
      </c>
      <c r="AU206" s="221" t="s">
        <v>85</v>
      </c>
      <c r="AV206" s="13" t="s">
        <v>85</v>
      </c>
      <c r="AW206" s="13" t="s">
        <v>32</v>
      </c>
      <c r="AX206" s="13" t="s">
        <v>76</v>
      </c>
      <c r="AY206" s="221" t="s">
        <v>142</v>
      </c>
    </row>
    <row r="207" spans="1:65" s="14" customFormat="1" ht="11.25">
      <c r="B207" s="222"/>
      <c r="C207" s="223"/>
      <c r="D207" s="197" t="s">
        <v>164</v>
      </c>
      <c r="E207" s="224" t="s">
        <v>1</v>
      </c>
      <c r="F207" s="225" t="s">
        <v>166</v>
      </c>
      <c r="G207" s="223"/>
      <c r="H207" s="226">
        <v>10.8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164</v>
      </c>
      <c r="AU207" s="232" t="s">
        <v>85</v>
      </c>
      <c r="AV207" s="14" t="s">
        <v>149</v>
      </c>
      <c r="AW207" s="14" t="s">
        <v>32</v>
      </c>
      <c r="AX207" s="14" t="s">
        <v>8</v>
      </c>
      <c r="AY207" s="232" t="s">
        <v>142</v>
      </c>
    </row>
    <row r="208" spans="1:65" s="2" customFormat="1" ht="24.2" customHeight="1">
      <c r="A208" s="33"/>
      <c r="B208" s="34"/>
      <c r="C208" s="185" t="s">
        <v>277</v>
      </c>
      <c r="D208" s="185" t="s">
        <v>145</v>
      </c>
      <c r="E208" s="186" t="s">
        <v>563</v>
      </c>
      <c r="F208" s="187" t="s">
        <v>564</v>
      </c>
      <c r="G208" s="188" t="s">
        <v>486</v>
      </c>
      <c r="H208" s="190"/>
      <c r="I208" s="190"/>
      <c r="J208" s="189">
        <f>ROUND(I208*H208,0)</f>
        <v>0</v>
      </c>
      <c r="K208" s="187" t="s">
        <v>173</v>
      </c>
      <c r="L208" s="38"/>
      <c r="M208" s="191" t="s">
        <v>1</v>
      </c>
      <c r="N208" s="192" t="s">
        <v>41</v>
      </c>
      <c r="O208" s="70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5" t="s">
        <v>186</v>
      </c>
      <c r="AT208" s="195" t="s">
        <v>145</v>
      </c>
      <c r="AU208" s="195" t="s">
        <v>85</v>
      </c>
      <c r="AY208" s="16" t="s">
        <v>142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6" t="s">
        <v>8</v>
      </c>
      <c r="BK208" s="196">
        <f>ROUND(I208*H208,0)</f>
        <v>0</v>
      </c>
      <c r="BL208" s="16" t="s">
        <v>186</v>
      </c>
      <c r="BM208" s="195" t="s">
        <v>271</v>
      </c>
    </row>
    <row r="209" spans="1:65" s="2" customFormat="1" ht="29.25">
      <c r="A209" s="33"/>
      <c r="B209" s="34"/>
      <c r="C209" s="35"/>
      <c r="D209" s="197" t="s">
        <v>150</v>
      </c>
      <c r="E209" s="35"/>
      <c r="F209" s="198" t="s">
        <v>566</v>
      </c>
      <c r="G209" s="35"/>
      <c r="H209" s="35"/>
      <c r="I209" s="199"/>
      <c r="J209" s="35"/>
      <c r="K209" s="35"/>
      <c r="L209" s="38"/>
      <c r="M209" s="200"/>
      <c r="N209" s="201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85</v>
      </c>
    </row>
    <row r="210" spans="1:65" s="12" customFormat="1" ht="22.9" customHeight="1">
      <c r="B210" s="169"/>
      <c r="C210" s="170"/>
      <c r="D210" s="171" t="s">
        <v>75</v>
      </c>
      <c r="E210" s="183" t="s">
        <v>682</v>
      </c>
      <c r="F210" s="183" t="s">
        <v>683</v>
      </c>
      <c r="G210" s="170"/>
      <c r="H210" s="170"/>
      <c r="I210" s="173"/>
      <c r="J210" s="184">
        <f>BK210</f>
        <v>0</v>
      </c>
      <c r="K210" s="170"/>
      <c r="L210" s="175"/>
      <c r="M210" s="176"/>
      <c r="N210" s="177"/>
      <c r="O210" s="177"/>
      <c r="P210" s="178">
        <f>SUM(P211:P216)</f>
        <v>0</v>
      </c>
      <c r="Q210" s="177"/>
      <c r="R210" s="178">
        <f>SUM(R211:R216)</f>
        <v>0</v>
      </c>
      <c r="S210" s="177"/>
      <c r="T210" s="179">
        <f>SUM(T211:T216)</f>
        <v>0</v>
      </c>
      <c r="AR210" s="180" t="s">
        <v>85</v>
      </c>
      <c r="AT210" s="181" t="s">
        <v>75</v>
      </c>
      <c r="AU210" s="181" t="s">
        <v>8</v>
      </c>
      <c r="AY210" s="180" t="s">
        <v>142</v>
      </c>
      <c r="BK210" s="182">
        <f>SUM(BK211:BK216)</f>
        <v>0</v>
      </c>
    </row>
    <row r="211" spans="1:65" s="2" customFormat="1" ht="24.2" customHeight="1">
      <c r="A211" s="33"/>
      <c r="B211" s="34"/>
      <c r="C211" s="185" t="s">
        <v>214</v>
      </c>
      <c r="D211" s="185" t="s">
        <v>145</v>
      </c>
      <c r="E211" s="186" t="s">
        <v>684</v>
      </c>
      <c r="F211" s="187" t="s">
        <v>685</v>
      </c>
      <c r="G211" s="188" t="s">
        <v>285</v>
      </c>
      <c r="H211" s="189">
        <v>4.34</v>
      </c>
      <c r="I211" s="190"/>
      <c r="J211" s="189">
        <f>ROUND(I211*H211,0)</f>
        <v>0</v>
      </c>
      <c r="K211" s="187" t="s">
        <v>173</v>
      </c>
      <c r="L211" s="38"/>
      <c r="M211" s="191" t="s">
        <v>1</v>
      </c>
      <c r="N211" s="192" t="s">
        <v>41</v>
      </c>
      <c r="O211" s="70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5" t="s">
        <v>186</v>
      </c>
      <c r="AT211" s="195" t="s">
        <v>145</v>
      </c>
      <c r="AU211" s="195" t="s">
        <v>85</v>
      </c>
      <c r="AY211" s="16" t="s">
        <v>142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</v>
      </c>
      <c r="BK211" s="196">
        <f>ROUND(I211*H211,0)</f>
        <v>0</v>
      </c>
      <c r="BL211" s="16" t="s">
        <v>186</v>
      </c>
      <c r="BM211" s="195" t="s">
        <v>275</v>
      </c>
    </row>
    <row r="212" spans="1:65" s="2" customFormat="1" ht="19.5">
      <c r="A212" s="33"/>
      <c r="B212" s="34"/>
      <c r="C212" s="35"/>
      <c r="D212" s="197" t="s">
        <v>150</v>
      </c>
      <c r="E212" s="35"/>
      <c r="F212" s="198" t="s">
        <v>686</v>
      </c>
      <c r="G212" s="35"/>
      <c r="H212" s="35"/>
      <c r="I212" s="199"/>
      <c r="J212" s="35"/>
      <c r="K212" s="35"/>
      <c r="L212" s="38"/>
      <c r="M212" s="200"/>
      <c r="N212" s="20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2" customFormat="1" ht="21.75" customHeight="1">
      <c r="A213" s="33"/>
      <c r="B213" s="34"/>
      <c r="C213" s="202" t="s">
        <v>288</v>
      </c>
      <c r="D213" s="202" t="s">
        <v>152</v>
      </c>
      <c r="E213" s="203" t="s">
        <v>687</v>
      </c>
      <c r="F213" s="204" t="s">
        <v>688</v>
      </c>
      <c r="G213" s="205" t="s">
        <v>148</v>
      </c>
      <c r="H213" s="206">
        <v>4.5599999999999996</v>
      </c>
      <c r="I213" s="207"/>
      <c r="J213" s="206">
        <f>ROUND(I213*H213,0)</f>
        <v>0</v>
      </c>
      <c r="K213" s="204" t="s">
        <v>173</v>
      </c>
      <c r="L213" s="208"/>
      <c r="M213" s="209" t="s">
        <v>1</v>
      </c>
      <c r="N213" s="210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224</v>
      </c>
      <c r="AT213" s="195" t="s">
        <v>152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186</v>
      </c>
      <c r="BM213" s="195" t="s">
        <v>280</v>
      </c>
    </row>
    <row r="214" spans="1:65" s="2" customFormat="1" ht="11.25">
      <c r="A214" s="33"/>
      <c r="B214" s="34"/>
      <c r="C214" s="35"/>
      <c r="D214" s="197" t="s">
        <v>150</v>
      </c>
      <c r="E214" s="35"/>
      <c r="F214" s="198" t="s">
        <v>688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2" customFormat="1" ht="24.2" customHeight="1">
      <c r="A215" s="33"/>
      <c r="B215" s="34"/>
      <c r="C215" s="185" t="s">
        <v>219</v>
      </c>
      <c r="D215" s="185" t="s">
        <v>145</v>
      </c>
      <c r="E215" s="186" t="s">
        <v>689</v>
      </c>
      <c r="F215" s="187" t="s">
        <v>690</v>
      </c>
      <c r="G215" s="188" t="s">
        <v>486</v>
      </c>
      <c r="H215" s="190"/>
      <c r="I215" s="190"/>
      <c r="J215" s="189">
        <f>ROUND(I215*H215,0)</f>
        <v>0</v>
      </c>
      <c r="K215" s="187" t="s">
        <v>173</v>
      </c>
      <c r="L215" s="38"/>
      <c r="M215" s="191" t="s">
        <v>1</v>
      </c>
      <c r="N215" s="192" t="s">
        <v>41</v>
      </c>
      <c r="O215" s="70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5" t="s">
        <v>186</v>
      </c>
      <c r="AT215" s="195" t="s">
        <v>145</v>
      </c>
      <c r="AU215" s="195" t="s">
        <v>85</v>
      </c>
      <c r="AY215" s="16" t="s">
        <v>142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</v>
      </c>
      <c r="BK215" s="196">
        <f>ROUND(I215*H215,0)</f>
        <v>0</v>
      </c>
      <c r="BL215" s="16" t="s">
        <v>186</v>
      </c>
      <c r="BM215" s="195" t="s">
        <v>286</v>
      </c>
    </row>
    <row r="216" spans="1:65" s="2" customFormat="1" ht="29.25">
      <c r="A216" s="33"/>
      <c r="B216" s="34"/>
      <c r="C216" s="35"/>
      <c r="D216" s="197" t="s">
        <v>150</v>
      </c>
      <c r="E216" s="35"/>
      <c r="F216" s="198" t="s">
        <v>691</v>
      </c>
      <c r="G216" s="35"/>
      <c r="H216" s="35"/>
      <c r="I216" s="199"/>
      <c r="J216" s="35"/>
      <c r="K216" s="35"/>
      <c r="L216" s="38"/>
      <c r="M216" s="200"/>
      <c r="N216" s="20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12" customFormat="1" ht="22.9" customHeight="1">
      <c r="B217" s="169"/>
      <c r="C217" s="170"/>
      <c r="D217" s="171" t="s">
        <v>75</v>
      </c>
      <c r="E217" s="183" t="s">
        <v>583</v>
      </c>
      <c r="F217" s="183" t="s">
        <v>584</v>
      </c>
      <c r="G217" s="170"/>
      <c r="H217" s="170"/>
      <c r="I217" s="173"/>
      <c r="J217" s="184">
        <f>BK217</f>
        <v>0</v>
      </c>
      <c r="K217" s="170"/>
      <c r="L217" s="175"/>
      <c r="M217" s="176"/>
      <c r="N217" s="177"/>
      <c r="O217" s="177"/>
      <c r="P217" s="178">
        <f>SUM(P218:P227)</f>
        <v>0</v>
      </c>
      <c r="Q217" s="177"/>
      <c r="R217" s="178">
        <f>SUM(R218:R227)</f>
        <v>0</v>
      </c>
      <c r="S217" s="177"/>
      <c r="T217" s="179">
        <f>SUM(T218:T227)</f>
        <v>0</v>
      </c>
      <c r="AR217" s="180" t="s">
        <v>85</v>
      </c>
      <c r="AT217" s="181" t="s">
        <v>75</v>
      </c>
      <c r="AU217" s="181" t="s">
        <v>8</v>
      </c>
      <c r="AY217" s="180" t="s">
        <v>142</v>
      </c>
      <c r="BK217" s="182">
        <f>SUM(BK218:BK227)</f>
        <v>0</v>
      </c>
    </row>
    <row r="218" spans="1:65" s="2" customFormat="1" ht="16.5" customHeight="1">
      <c r="A218" s="33"/>
      <c r="B218" s="34"/>
      <c r="C218" s="185" t="s">
        <v>252</v>
      </c>
      <c r="D218" s="185" t="s">
        <v>145</v>
      </c>
      <c r="E218" s="186" t="s">
        <v>692</v>
      </c>
      <c r="F218" s="187" t="s">
        <v>693</v>
      </c>
      <c r="G218" s="188" t="s">
        <v>155</v>
      </c>
      <c r="H218" s="189">
        <v>9</v>
      </c>
      <c r="I218" s="190"/>
      <c r="J218" s="189">
        <f>ROUND(I218*H218,0)</f>
        <v>0</v>
      </c>
      <c r="K218" s="187" t="s">
        <v>1</v>
      </c>
      <c r="L218" s="38"/>
      <c r="M218" s="191" t="s">
        <v>1</v>
      </c>
      <c r="N218" s="192" t="s">
        <v>41</v>
      </c>
      <c r="O218" s="70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5" t="s">
        <v>186</v>
      </c>
      <c r="AT218" s="195" t="s">
        <v>145</v>
      </c>
      <c r="AU218" s="195" t="s">
        <v>85</v>
      </c>
      <c r="AY218" s="16" t="s">
        <v>142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6" t="s">
        <v>8</v>
      </c>
      <c r="BK218" s="196">
        <f>ROUND(I218*H218,0)</f>
        <v>0</v>
      </c>
      <c r="BL218" s="16" t="s">
        <v>186</v>
      </c>
      <c r="BM218" s="195" t="s">
        <v>291</v>
      </c>
    </row>
    <row r="219" spans="1:65" s="2" customFormat="1" ht="11.25">
      <c r="A219" s="33"/>
      <c r="B219" s="34"/>
      <c r="C219" s="35"/>
      <c r="D219" s="197" t="s">
        <v>150</v>
      </c>
      <c r="E219" s="35"/>
      <c r="F219" s="198" t="s">
        <v>693</v>
      </c>
      <c r="G219" s="35"/>
      <c r="H219" s="35"/>
      <c r="I219" s="199"/>
      <c r="J219" s="35"/>
      <c r="K219" s="35"/>
      <c r="L219" s="38"/>
      <c r="M219" s="200"/>
      <c r="N219" s="201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150</v>
      </c>
      <c r="AU219" s="16" t="s">
        <v>85</v>
      </c>
    </row>
    <row r="220" spans="1:65" s="2" customFormat="1" ht="24.2" customHeight="1">
      <c r="A220" s="33"/>
      <c r="B220" s="34"/>
      <c r="C220" s="185" t="s">
        <v>296</v>
      </c>
      <c r="D220" s="185" t="s">
        <v>145</v>
      </c>
      <c r="E220" s="186" t="s">
        <v>694</v>
      </c>
      <c r="F220" s="187" t="s">
        <v>695</v>
      </c>
      <c r="G220" s="188" t="s">
        <v>148</v>
      </c>
      <c r="H220" s="189">
        <v>24.37</v>
      </c>
      <c r="I220" s="190"/>
      <c r="J220" s="189">
        <f>ROUND(I220*H220,0)</f>
        <v>0</v>
      </c>
      <c r="K220" s="187" t="s">
        <v>173</v>
      </c>
      <c r="L220" s="38"/>
      <c r="M220" s="191" t="s">
        <v>1</v>
      </c>
      <c r="N220" s="192" t="s">
        <v>41</v>
      </c>
      <c r="O220" s="70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5" t="s">
        <v>186</v>
      </c>
      <c r="AT220" s="195" t="s">
        <v>145</v>
      </c>
      <c r="AU220" s="195" t="s">
        <v>85</v>
      </c>
      <c r="AY220" s="16" t="s">
        <v>142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6" t="s">
        <v>8</v>
      </c>
      <c r="BK220" s="196">
        <f>ROUND(I220*H220,0)</f>
        <v>0</v>
      </c>
      <c r="BL220" s="16" t="s">
        <v>186</v>
      </c>
      <c r="BM220" s="195" t="s">
        <v>295</v>
      </c>
    </row>
    <row r="221" spans="1:65" s="2" customFormat="1" ht="19.5">
      <c r="A221" s="33"/>
      <c r="B221" s="34"/>
      <c r="C221" s="35"/>
      <c r="D221" s="197" t="s">
        <v>150</v>
      </c>
      <c r="E221" s="35"/>
      <c r="F221" s="198" t="s">
        <v>696</v>
      </c>
      <c r="G221" s="35"/>
      <c r="H221" s="35"/>
      <c r="I221" s="199"/>
      <c r="J221" s="35"/>
      <c r="K221" s="35"/>
      <c r="L221" s="38"/>
      <c r="M221" s="200"/>
      <c r="N221" s="201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85</v>
      </c>
    </row>
    <row r="222" spans="1:65" s="13" customFormat="1" ht="11.25">
      <c r="B222" s="211"/>
      <c r="C222" s="212"/>
      <c r="D222" s="197" t="s">
        <v>164</v>
      </c>
      <c r="E222" s="213" t="s">
        <v>1</v>
      </c>
      <c r="F222" s="214" t="s">
        <v>697</v>
      </c>
      <c r="G222" s="212"/>
      <c r="H222" s="215">
        <v>24.37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164</v>
      </c>
      <c r="AU222" s="221" t="s">
        <v>85</v>
      </c>
      <c r="AV222" s="13" t="s">
        <v>85</v>
      </c>
      <c r="AW222" s="13" t="s">
        <v>32</v>
      </c>
      <c r="AX222" s="13" t="s">
        <v>76</v>
      </c>
      <c r="AY222" s="221" t="s">
        <v>142</v>
      </c>
    </row>
    <row r="223" spans="1:65" s="14" customFormat="1" ht="11.25">
      <c r="B223" s="222"/>
      <c r="C223" s="223"/>
      <c r="D223" s="197" t="s">
        <v>164</v>
      </c>
      <c r="E223" s="224" t="s">
        <v>1</v>
      </c>
      <c r="F223" s="225" t="s">
        <v>166</v>
      </c>
      <c r="G223" s="223"/>
      <c r="H223" s="226">
        <v>24.37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164</v>
      </c>
      <c r="AU223" s="232" t="s">
        <v>85</v>
      </c>
      <c r="AV223" s="14" t="s">
        <v>149</v>
      </c>
      <c r="AW223" s="14" t="s">
        <v>32</v>
      </c>
      <c r="AX223" s="14" t="s">
        <v>8</v>
      </c>
      <c r="AY223" s="232" t="s">
        <v>142</v>
      </c>
    </row>
    <row r="224" spans="1:65" s="2" customFormat="1" ht="21.75" customHeight="1">
      <c r="A224" s="33"/>
      <c r="B224" s="34"/>
      <c r="C224" s="202" t="s">
        <v>224</v>
      </c>
      <c r="D224" s="202" t="s">
        <v>152</v>
      </c>
      <c r="E224" s="203" t="s">
        <v>698</v>
      </c>
      <c r="F224" s="204" t="s">
        <v>699</v>
      </c>
      <c r="G224" s="205" t="s">
        <v>365</v>
      </c>
      <c r="H224" s="206">
        <v>627.9</v>
      </c>
      <c r="I224" s="207"/>
      <c r="J224" s="206">
        <f>ROUND(I224*H224,0)</f>
        <v>0</v>
      </c>
      <c r="K224" s="204" t="s">
        <v>1</v>
      </c>
      <c r="L224" s="208"/>
      <c r="M224" s="209" t="s">
        <v>1</v>
      </c>
      <c r="N224" s="210" t="s">
        <v>41</v>
      </c>
      <c r="O224" s="70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5" t="s">
        <v>224</v>
      </c>
      <c r="AT224" s="195" t="s">
        <v>152</v>
      </c>
      <c r="AU224" s="195" t="s">
        <v>85</v>
      </c>
      <c r="AY224" s="16" t="s">
        <v>142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6" t="s">
        <v>8</v>
      </c>
      <c r="BK224" s="196">
        <f>ROUND(I224*H224,0)</f>
        <v>0</v>
      </c>
      <c r="BL224" s="16" t="s">
        <v>186</v>
      </c>
      <c r="BM224" s="195" t="s">
        <v>299</v>
      </c>
    </row>
    <row r="225" spans="1:65" s="2" customFormat="1" ht="39">
      <c r="A225" s="33"/>
      <c r="B225" s="34"/>
      <c r="C225" s="35"/>
      <c r="D225" s="197" t="s">
        <v>150</v>
      </c>
      <c r="E225" s="35"/>
      <c r="F225" s="198" t="s">
        <v>700</v>
      </c>
      <c r="G225" s="35"/>
      <c r="H225" s="35"/>
      <c r="I225" s="199"/>
      <c r="J225" s="35"/>
      <c r="K225" s="35"/>
      <c r="L225" s="38"/>
      <c r="M225" s="200"/>
      <c r="N225" s="201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150</v>
      </c>
      <c r="AU225" s="16" t="s">
        <v>85</v>
      </c>
    </row>
    <row r="226" spans="1:65" s="2" customFormat="1" ht="24.2" customHeight="1">
      <c r="A226" s="33"/>
      <c r="B226" s="34"/>
      <c r="C226" s="185" t="s">
        <v>305</v>
      </c>
      <c r="D226" s="185" t="s">
        <v>145</v>
      </c>
      <c r="E226" s="186" t="s">
        <v>598</v>
      </c>
      <c r="F226" s="187" t="s">
        <v>599</v>
      </c>
      <c r="G226" s="188" t="s">
        <v>486</v>
      </c>
      <c r="H226" s="190"/>
      <c r="I226" s="190"/>
      <c r="J226" s="189">
        <f>ROUND(I226*H226,0)</f>
        <v>0</v>
      </c>
      <c r="K226" s="187" t="s">
        <v>173</v>
      </c>
      <c r="L226" s="38"/>
      <c r="M226" s="191" t="s">
        <v>1</v>
      </c>
      <c r="N226" s="192" t="s">
        <v>41</v>
      </c>
      <c r="O226" s="70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5" t="s">
        <v>186</v>
      </c>
      <c r="AT226" s="195" t="s">
        <v>145</v>
      </c>
      <c r="AU226" s="195" t="s">
        <v>85</v>
      </c>
      <c r="AY226" s="16" t="s">
        <v>142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6" t="s">
        <v>8</v>
      </c>
      <c r="BK226" s="196">
        <f>ROUND(I226*H226,0)</f>
        <v>0</v>
      </c>
      <c r="BL226" s="16" t="s">
        <v>186</v>
      </c>
      <c r="BM226" s="195" t="s">
        <v>303</v>
      </c>
    </row>
    <row r="227" spans="1:65" s="2" customFormat="1" ht="29.25">
      <c r="A227" s="33"/>
      <c r="B227" s="34"/>
      <c r="C227" s="35"/>
      <c r="D227" s="197" t="s">
        <v>150</v>
      </c>
      <c r="E227" s="35"/>
      <c r="F227" s="198" t="s">
        <v>601</v>
      </c>
      <c r="G227" s="35"/>
      <c r="H227" s="35"/>
      <c r="I227" s="199"/>
      <c r="J227" s="35"/>
      <c r="K227" s="35"/>
      <c r="L227" s="38"/>
      <c r="M227" s="200"/>
      <c r="N227" s="201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150</v>
      </c>
      <c r="AU227" s="16" t="s">
        <v>85</v>
      </c>
    </row>
    <row r="228" spans="1:65" s="12" customFormat="1" ht="22.9" customHeight="1">
      <c r="B228" s="169"/>
      <c r="C228" s="170"/>
      <c r="D228" s="171" t="s">
        <v>75</v>
      </c>
      <c r="E228" s="183" t="s">
        <v>701</v>
      </c>
      <c r="F228" s="183" t="s">
        <v>702</v>
      </c>
      <c r="G228" s="170"/>
      <c r="H228" s="170"/>
      <c r="I228" s="173"/>
      <c r="J228" s="184">
        <f>BK228</f>
        <v>0</v>
      </c>
      <c r="K228" s="170"/>
      <c r="L228" s="175"/>
      <c r="M228" s="176"/>
      <c r="N228" s="177"/>
      <c r="O228" s="177"/>
      <c r="P228" s="178">
        <f>SUM(P229:P240)</f>
        <v>0</v>
      </c>
      <c r="Q228" s="177"/>
      <c r="R228" s="178">
        <f>SUM(R229:R240)</f>
        <v>0</v>
      </c>
      <c r="S228" s="177"/>
      <c r="T228" s="179">
        <f>SUM(T229:T240)</f>
        <v>0</v>
      </c>
      <c r="AR228" s="180" t="s">
        <v>85</v>
      </c>
      <c r="AT228" s="181" t="s">
        <v>75</v>
      </c>
      <c r="AU228" s="181" t="s">
        <v>8</v>
      </c>
      <c r="AY228" s="180" t="s">
        <v>142</v>
      </c>
      <c r="BK228" s="182">
        <f>SUM(BK229:BK240)</f>
        <v>0</v>
      </c>
    </row>
    <row r="229" spans="1:65" s="2" customFormat="1" ht="24.2" customHeight="1">
      <c r="A229" s="33"/>
      <c r="B229" s="34"/>
      <c r="C229" s="185" t="s">
        <v>225</v>
      </c>
      <c r="D229" s="185" t="s">
        <v>145</v>
      </c>
      <c r="E229" s="186" t="s">
        <v>703</v>
      </c>
      <c r="F229" s="187" t="s">
        <v>704</v>
      </c>
      <c r="G229" s="188" t="s">
        <v>148</v>
      </c>
      <c r="H229" s="189">
        <v>40.1</v>
      </c>
      <c r="I229" s="190"/>
      <c r="J229" s="189">
        <f>ROUND(I229*H229,0)</f>
        <v>0</v>
      </c>
      <c r="K229" s="187" t="s">
        <v>173</v>
      </c>
      <c r="L229" s="38"/>
      <c r="M229" s="191" t="s">
        <v>1</v>
      </c>
      <c r="N229" s="192" t="s">
        <v>41</v>
      </c>
      <c r="O229" s="70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5" t="s">
        <v>186</v>
      </c>
      <c r="AT229" s="195" t="s">
        <v>145</v>
      </c>
      <c r="AU229" s="195" t="s">
        <v>85</v>
      </c>
      <c r="AY229" s="16" t="s">
        <v>142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8</v>
      </c>
      <c r="BK229" s="196">
        <f>ROUND(I229*H229,0)</f>
        <v>0</v>
      </c>
      <c r="BL229" s="16" t="s">
        <v>186</v>
      </c>
      <c r="BM229" s="195" t="s">
        <v>308</v>
      </c>
    </row>
    <row r="230" spans="1:65" s="2" customFormat="1" ht="19.5">
      <c r="A230" s="33"/>
      <c r="B230" s="34"/>
      <c r="C230" s="35"/>
      <c r="D230" s="197" t="s">
        <v>150</v>
      </c>
      <c r="E230" s="35"/>
      <c r="F230" s="198" t="s">
        <v>705</v>
      </c>
      <c r="G230" s="35"/>
      <c r="H230" s="35"/>
      <c r="I230" s="199"/>
      <c r="J230" s="35"/>
      <c r="K230" s="35"/>
      <c r="L230" s="38"/>
      <c r="M230" s="200"/>
      <c r="N230" s="201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2" customFormat="1" ht="24.2" customHeight="1">
      <c r="A231" s="33"/>
      <c r="B231" s="34"/>
      <c r="C231" s="202" t="s">
        <v>314</v>
      </c>
      <c r="D231" s="202" t="s">
        <v>152</v>
      </c>
      <c r="E231" s="203" t="s">
        <v>706</v>
      </c>
      <c r="F231" s="204" t="s">
        <v>707</v>
      </c>
      <c r="G231" s="205" t="s">
        <v>285</v>
      </c>
      <c r="H231" s="206">
        <v>265.77</v>
      </c>
      <c r="I231" s="207"/>
      <c r="J231" s="206">
        <f>ROUND(I231*H231,0)</f>
        <v>0</v>
      </c>
      <c r="K231" s="204" t="s">
        <v>173</v>
      </c>
      <c r="L231" s="208"/>
      <c r="M231" s="209" t="s">
        <v>1</v>
      </c>
      <c r="N231" s="210" t="s">
        <v>41</v>
      </c>
      <c r="O231" s="70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5" t="s">
        <v>224</v>
      </c>
      <c r="AT231" s="195" t="s">
        <v>152</v>
      </c>
      <c r="AU231" s="195" t="s">
        <v>85</v>
      </c>
      <c r="AY231" s="16" t="s">
        <v>142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8</v>
      </c>
      <c r="BK231" s="196">
        <f>ROUND(I231*H231,0)</f>
        <v>0</v>
      </c>
      <c r="BL231" s="16" t="s">
        <v>186</v>
      </c>
      <c r="BM231" s="195" t="s">
        <v>312</v>
      </c>
    </row>
    <row r="232" spans="1:65" s="2" customFormat="1" ht="19.5">
      <c r="A232" s="33"/>
      <c r="B232" s="34"/>
      <c r="C232" s="35"/>
      <c r="D232" s="197" t="s">
        <v>150</v>
      </c>
      <c r="E232" s="35"/>
      <c r="F232" s="198" t="s">
        <v>707</v>
      </c>
      <c r="G232" s="35"/>
      <c r="H232" s="35"/>
      <c r="I232" s="199"/>
      <c r="J232" s="35"/>
      <c r="K232" s="35"/>
      <c r="L232" s="38"/>
      <c r="M232" s="200"/>
      <c r="N232" s="201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85</v>
      </c>
    </row>
    <row r="233" spans="1:65" s="2" customFormat="1" ht="24.2" customHeight="1">
      <c r="A233" s="33"/>
      <c r="B233" s="34"/>
      <c r="C233" s="185" t="s">
        <v>229</v>
      </c>
      <c r="D233" s="185" t="s">
        <v>145</v>
      </c>
      <c r="E233" s="186" t="s">
        <v>708</v>
      </c>
      <c r="F233" s="187" t="s">
        <v>709</v>
      </c>
      <c r="G233" s="188" t="s">
        <v>148</v>
      </c>
      <c r="H233" s="189">
        <v>7.83</v>
      </c>
      <c r="I233" s="190"/>
      <c r="J233" s="189">
        <f>ROUND(I233*H233,0)</f>
        <v>0</v>
      </c>
      <c r="K233" s="187" t="s">
        <v>173</v>
      </c>
      <c r="L233" s="38"/>
      <c r="M233" s="191" t="s">
        <v>1</v>
      </c>
      <c r="N233" s="192" t="s">
        <v>41</v>
      </c>
      <c r="O233" s="70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5" t="s">
        <v>186</v>
      </c>
      <c r="AT233" s="195" t="s">
        <v>145</v>
      </c>
      <c r="AU233" s="195" t="s">
        <v>85</v>
      </c>
      <c r="AY233" s="16" t="s">
        <v>142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8</v>
      </c>
      <c r="BK233" s="196">
        <f>ROUND(I233*H233,0)</f>
        <v>0</v>
      </c>
      <c r="BL233" s="16" t="s">
        <v>186</v>
      </c>
      <c r="BM233" s="195" t="s">
        <v>317</v>
      </c>
    </row>
    <row r="234" spans="1:65" s="2" customFormat="1" ht="19.5">
      <c r="A234" s="33"/>
      <c r="B234" s="34"/>
      <c r="C234" s="35"/>
      <c r="D234" s="197" t="s">
        <v>150</v>
      </c>
      <c r="E234" s="35"/>
      <c r="F234" s="198" t="s">
        <v>710</v>
      </c>
      <c r="G234" s="35"/>
      <c r="H234" s="35"/>
      <c r="I234" s="199"/>
      <c r="J234" s="35"/>
      <c r="K234" s="35"/>
      <c r="L234" s="38"/>
      <c r="M234" s="200"/>
      <c r="N234" s="201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2" customFormat="1" ht="37.9" customHeight="1">
      <c r="A235" s="33"/>
      <c r="B235" s="34"/>
      <c r="C235" s="202" t="s">
        <v>323</v>
      </c>
      <c r="D235" s="202" t="s">
        <v>152</v>
      </c>
      <c r="E235" s="203" t="s">
        <v>711</v>
      </c>
      <c r="F235" s="204" t="s">
        <v>712</v>
      </c>
      <c r="G235" s="205" t="s">
        <v>162</v>
      </c>
      <c r="H235" s="206">
        <v>37.590000000000003</v>
      </c>
      <c r="I235" s="207"/>
      <c r="J235" s="206">
        <f>ROUND(I235*H235,0)</f>
        <v>0</v>
      </c>
      <c r="K235" s="204" t="s">
        <v>173</v>
      </c>
      <c r="L235" s="208"/>
      <c r="M235" s="209" t="s">
        <v>1</v>
      </c>
      <c r="N235" s="210" t="s">
        <v>41</v>
      </c>
      <c r="O235" s="70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5" t="s">
        <v>224</v>
      </c>
      <c r="AT235" s="195" t="s">
        <v>152</v>
      </c>
      <c r="AU235" s="195" t="s">
        <v>85</v>
      </c>
      <c r="AY235" s="16" t="s">
        <v>142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</v>
      </c>
      <c r="BK235" s="196">
        <f>ROUND(I235*H235,0)</f>
        <v>0</v>
      </c>
      <c r="BL235" s="16" t="s">
        <v>186</v>
      </c>
      <c r="BM235" s="195" t="s">
        <v>321</v>
      </c>
    </row>
    <row r="236" spans="1:65" s="2" customFormat="1" ht="19.5">
      <c r="A236" s="33"/>
      <c r="B236" s="34"/>
      <c r="C236" s="35"/>
      <c r="D236" s="197" t="s">
        <v>150</v>
      </c>
      <c r="E236" s="35"/>
      <c r="F236" s="198" t="s">
        <v>712</v>
      </c>
      <c r="G236" s="35"/>
      <c r="H236" s="35"/>
      <c r="I236" s="199"/>
      <c r="J236" s="35"/>
      <c r="K236" s="35"/>
      <c r="L236" s="38"/>
      <c r="M236" s="200"/>
      <c r="N236" s="201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150</v>
      </c>
      <c r="AU236" s="16" t="s">
        <v>85</v>
      </c>
    </row>
    <row r="237" spans="1:65" s="2" customFormat="1" ht="37.9" customHeight="1">
      <c r="A237" s="33"/>
      <c r="B237" s="34"/>
      <c r="C237" s="185" t="s">
        <v>234</v>
      </c>
      <c r="D237" s="185" t="s">
        <v>145</v>
      </c>
      <c r="E237" s="186" t="s">
        <v>713</v>
      </c>
      <c r="F237" s="187" t="s">
        <v>714</v>
      </c>
      <c r="G237" s="188" t="s">
        <v>162</v>
      </c>
      <c r="H237" s="189">
        <v>32.54</v>
      </c>
      <c r="I237" s="190"/>
      <c r="J237" s="189">
        <f>ROUND(I237*H237,0)</f>
        <v>0</v>
      </c>
      <c r="K237" s="187" t="s">
        <v>173</v>
      </c>
      <c r="L237" s="38"/>
      <c r="M237" s="191" t="s">
        <v>1</v>
      </c>
      <c r="N237" s="192" t="s">
        <v>41</v>
      </c>
      <c r="O237" s="70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5" t="s">
        <v>186</v>
      </c>
      <c r="AT237" s="195" t="s">
        <v>145</v>
      </c>
      <c r="AU237" s="195" t="s">
        <v>85</v>
      </c>
      <c r="AY237" s="16" t="s">
        <v>142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8</v>
      </c>
      <c r="BK237" s="196">
        <f>ROUND(I237*H237,0)</f>
        <v>0</v>
      </c>
      <c r="BL237" s="16" t="s">
        <v>186</v>
      </c>
      <c r="BM237" s="195" t="s">
        <v>326</v>
      </c>
    </row>
    <row r="238" spans="1:65" s="2" customFormat="1" ht="39">
      <c r="A238" s="33"/>
      <c r="B238" s="34"/>
      <c r="C238" s="35"/>
      <c r="D238" s="197" t="s">
        <v>150</v>
      </c>
      <c r="E238" s="35"/>
      <c r="F238" s="198" t="s">
        <v>715</v>
      </c>
      <c r="G238" s="35"/>
      <c r="H238" s="35"/>
      <c r="I238" s="199"/>
      <c r="J238" s="35"/>
      <c r="K238" s="35"/>
      <c r="L238" s="38"/>
      <c r="M238" s="200"/>
      <c r="N238" s="201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150</v>
      </c>
      <c r="AU238" s="16" t="s">
        <v>85</v>
      </c>
    </row>
    <row r="239" spans="1:65" s="2" customFormat="1" ht="24.2" customHeight="1">
      <c r="A239" s="33"/>
      <c r="B239" s="34"/>
      <c r="C239" s="185" t="s">
        <v>332</v>
      </c>
      <c r="D239" s="185" t="s">
        <v>145</v>
      </c>
      <c r="E239" s="186" t="s">
        <v>716</v>
      </c>
      <c r="F239" s="187" t="s">
        <v>717</v>
      </c>
      <c r="G239" s="188" t="s">
        <v>162</v>
      </c>
      <c r="H239" s="189">
        <v>32.54</v>
      </c>
      <c r="I239" s="190"/>
      <c r="J239" s="189">
        <f>ROUND(I239*H239,0)</f>
        <v>0</v>
      </c>
      <c r="K239" s="187" t="s">
        <v>173</v>
      </c>
      <c r="L239" s="38"/>
      <c r="M239" s="191" t="s">
        <v>1</v>
      </c>
      <c r="N239" s="192" t="s">
        <v>41</v>
      </c>
      <c r="O239" s="70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5" t="s">
        <v>186</v>
      </c>
      <c r="AT239" s="195" t="s">
        <v>145</v>
      </c>
      <c r="AU239" s="195" t="s">
        <v>85</v>
      </c>
      <c r="AY239" s="16" t="s">
        <v>142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8</v>
      </c>
      <c r="BK239" s="196">
        <f>ROUND(I239*H239,0)</f>
        <v>0</v>
      </c>
      <c r="BL239" s="16" t="s">
        <v>186</v>
      </c>
      <c r="BM239" s="195" t="s">
        <v>330</v>
      </c>
    </row>
    <row r="240" spans="1:65" s="2" customFormat="1" ht="19.5">
      <c r="A240" s="33"/>
      <c r="B240" s="34"/>
      <c r="C240" s="35"/>
      <c r="D240" s="197" t="s">
        <v>150</v>
      </c>
      <c r="E240" s="35"/>
      <c r="F240" s="198" t="s">
        <v>718</v>
      </c>
      <c r="G240" s="35"/>
      <c r="H240" s="35"/>
      <c r="I240" s="199"/>
      <c r="J240" s="35"/>
      <c r="K240" s="35"/>
      <c r="L240" s="38"/>
      <c r="M240" s="200"/>
      <c r="N240" s="201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150</v>
      </c>
      <c r="AU240" s="16" t="s">
        <v>85</v>
      </c>
    </row>
    <row r="241" spans="1:65" s="12" customFormat="1" ht="22.9" customHeight="1">
      <c r="B241" s="169"/>
      <c r="C241" s="170"/>
      <c r="D241" s="171" t="s">
        <v>75</v>
      </c>
      <c r="E241" s="183" t="s">
        <v>719</v>
      </c>
      <c r="F241" s="183" t="s">
        <v>720</v>
      </c>
      <c r="G241" s="170"/>
      <c r="H241" s="170"/>
      <c r="I241" s="173"/>
      <c r="J241" s="184">
        <f>BK241</f>
        <v>0</v>
      </c>
      <c r="K241" s="170"/>
      <c r="L241" s="175"/>
      <c r="M241" s="176"/>
      <c r="N241" s="177"/>
      <c r="O241" s="177"/>
      <c r="P241" s="178">
        <f>SUM(P242:P245)</f>
        <v>0</v>
      </c>
      <c r="Q241" s="177"/>
      <c r="R241" s="178">
        <f>SUM(R242:R245)</f>
        <v>0</v>
      </c>
      <c r="S241" s="177"/>
      <c r="T241" s="179">
        <f>SUM(T242:T245)</f>
        <v>0</v>
      </c>
      <c r="AR241" s="180" t="s">
        <v>85</v>
      </c>
      <c r="AT241" s="181" t="s">
        <v>75</v>
      </c>
      <c r="AU241" s="181" t="s">
        <v>8</v>
      </c>
      <c r="AY241" s="180" t="s">
        <v>142</v>
      </c>
      <c r="BK241" s="182">
        <f>SUM(BK242:BK245)</f>
        <v>0</v>
      </c>
    </row>
    <row r="242" spans="1:65" s="2" customFormat="1" ht="24.2" customHeight="1">
      <c r="A242" s="33"/>
      <c r="B242" s="34"/>
      <c r="C242" s="185" t="s">
        <v>238</v>
      </c>
      <c r="D242" s="185" t="s">
        <v>145</v>
      </c>
      <c r="E242" s="186" t="s">
        <v>721</v>
      </c>
      <c r="F242" s="187" t="s">
        <v>722</v>
      </c>
      <c r="G242" s="188" t="s">
        <v>162</v>
      </c>
      <c r="H242" s="189">
        <v>31.03</v>
      </c>
      <c r="I242" s="190"/>
      <c r="J242" s="189">
        <f>ROUND(I242*H242,0)</f>
        <v>0</v>
      </c>
      <c r="K242" s="187" t="s">
        <v>173</v>
      </c>
      <c r="L242" s="38"/>
      <c r="M242" s="191" t="s">
        <v>1</v>
      </c>
      <c r="N242" s="192" t="s">
        <v>41</v>
      </c>
      <c r="O242" s="70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5" t="s">
        <v>186</v>
      </c>
      <c r="AT242" s="195" t="s">
        <v>145</v>
      </c>
      <c r="AU242" s="195" t="s">
        <v>85</v>
      </c>
      <c r="AY242" s="16" t="s">
        <v>142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6" t="s">
        <v>8</v>
      </c>
      <c r="BK242" s="196">
        <f>ROUND(I242*H242,0)</f>
        <v>0</v>
      </c>
      <c r="BL242" s="16" t="s">
        <v>186</v>
      </c>
      <c r="BM242" s="195" t="s">
        <v>335</v>
      </c>
    </row>
    <row r="243" spans="1:65" s="2" customFormat="1" ht="11.25">
      <c r="A243" s="33"/>
      <c r="B243" s="34"/>
      <c r="C243" s="35"/>
      <c r="D243" s="197" t="s">
        <v>150</v>
      </c>
      <c r="E243" s="35"/>
      <c r="F243" s="198" t="s">
        <v>723</v>
      </c>
      <c r="G243" s="35"/>
      <c r="H243" s="35"/>
      <c r="I243" s="199"/>
      <c r="J243" s="35"/>
      <c r="K243" s="35"/>
      <c r="L243" s="38"/>
      <c r="M243" s="200"/>
      <c r="N243" s="201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85</v>
      </c>
    </row>
    <row r="244" spans="1:65" s="2" customFormat="1" ht="21.75" customHeight="1">
      <c r="A244" s="33"/>
      <c r="B244" s="34"/>
      <c r="C244" s="185" t="s">
        <v>341</v>
      </c>
      <c r="D244" s="185" t="s">
        <v>145</v>
      </c>
      <c r="E244" s="186" t="s">
        <v>724</v>
      </c>
      <c r="F244" s="187" t="s">
        <v>725</v>
      </c>
      <c r="G244" s="188" t="s">
        <v>148</v>
      </c>
      <c r="H244" s="189">
        <v>39.549999999999997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186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186</v>
      </c>
      <c r="BM244" s="195" t="s">
        <v>339</v>
      </c>
    </row>
    <row r="245" spans="1:65" s="2" customFormat="1" ht="11.25">
      <c r="A245" s="33"/>
      <c r="B245" s="34"/>
      <c r="C245" s="35"/>
      <c r="D245" s="197" t="s">
        <v>150</v>
      </c>
      <c r="E245" s="35"/>
      <c r="F245" s="198" t="s">
        <v>726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2" customFormat="1" ht="22.9" customHeight="1">
      <c r="B246" s="169"/>
      <c r="C246" s="170"/>
      <c r="D246" s="171" t="s">
        <v>75</v>
      </c>
      <c r="E246" s="183" t="s">
        <v>607</v>
      </c>
      <c r="F246" s="183" t="s">
        <v>608</v>
      </c>
      <c r="G246" s="170"/>
      <c r="H246" s="170"/>
      <c r="I246" s="173"/>
      <c r="J246" s="184">
        <f>BK246</f>
        <v>0</v>
      </c>
      <c r="K246" s="170"/>
      <c r="L246" s="175"/>
      <c r="M246" s="176"/>
      <c r="N246" s="177"/>
      <c r="O246" s="177"/>
      <c r="P246" s="178">
        <f>SUM(P247:P250)</f>
        <v>0</v>
      </c>
      <c r="Q246" s="177"/>
      <c r="R246" s="178">
        <f>SUM(R247:R250)</f>
        <v>0</v>
      </c>
      <c r="S246" s="177"/>
      <c r="T246" s="179">
        <f>SUM(T247:T250)</f>
        <v>0</v>
      </c>
      <c r="AR246" s="180" t="s">
        <v>85</v>
      </c>
      <c r="AT246" s="181" t="s">
        <v>75</v>
      </c>
      <c r="AU246" s="181" t="s">
        <v>8</v>
      </c>
      <c r="AY246" s="180" t="s">
        <v>142</v>
      </c>
      <c r="BK246" s="182">
        <f>SUM(BK247:BK250)</f>
        <v>0</v>
      </c>
    </row>
    <row r="247" spans="1:65" s="2" customFormat="1" ht="16.5" customHeight="1">
      <c r="A247" s="33"/>
      <c r="B247" s="34"/>
      <c r="C247" s="185" t="s">
        <v>243</v>
      </c>
      <c r="D247" s="185" t="s">
        <v>145</v>
      </c>
      <c r="E247" s="186" t="s">
        <v>610</v>
      </c>
      <c r="F247" s="187" t="s">
        <v>727</v>
      </c>
      <c r="G247" s="188" t="s">
        <v>162</v>
      </c>
      <c r="H247" s="189">
        <v>27.09</v>
      </c>
      <c r="I247" s="190"/>
      <c r="J247" s="189">
        <f>ROUND(I247*H247,0)</f>
        <v>0</v>
      </c>
      <c r="K247" s="187" t="s">
        <v>1</v>
      </c>
      <c r="L247" s="38"/>
      <c r="M247" s="191" t="s">
        <v>1</v>
      </c>
      <c r="N247" s="192" t="s">
        <v>41</v>
      </c>
      <c r="O247" s="70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5" t="s">
        <v>186</v>
      </c>
      <c r="AT247" s="195" t="s">
        <v>145</v>
      </c>
      <c r="AU247" s="195" t="s">
        <v>85</v>
      </c>
      <c r="AY247" s="16" t="s">
        <v>142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8</v>
      </c>
      <c r="BK247" s="196">
        <f>ROUND(I247*H247,0)</f>
        <v>0</v>
      </c>
      <c r="BL247" s="16" t="s">
        <v>186</v>
      </c>
      <c r="BM247" s="195" t="s">
        <v>344</v>
      </c>
    </row>
    <row r="248" spans="1:65" s="2" customFormat="1" ht="11.25">
      <c r="A248" s="33"/>
      <c r="B248" s="34"/>
      <c r="C248" s="35"/>
      <c r="D248" s="197" t="s">
        <v>150</v>
      </c>
      <c r="E248" s="35"/>
      <c r="F248" s="198" t="s">
        <v>727</v>
      </c>
      <c r="G248" s="35"/>
      <c r="H248" s="35"/>
      <c r="I248" s="199"/>
      <c r="J248" s="35"/>
      <c r="K248" s="35"/>
      <c r="L248" s="38"/>
      <c r="M248" s="200"/>
      <c r="N248" s="201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150</v>
      </c>
      <c r="AU248" s="16" t="s">
        <v>85</v>
      </c>
    </row>
    <row r="249" spans="1:65" s="2" customFormat="1" ht="24.2" customHeight="1">
      <c r="A249" s="33"/>
      <c r="B249" s="34"/>
      <c r="C249" s="185" t="s">
        <v>350</v>
      </c>
      <c r="D249" s="185" t="s">
        <v>145</v>
      </c>
      <c r="E249" s="186" t="s">
        <v>728</v>
      </c>
      <c r="F249" s="187" t="s">
        <v>729</v>
      </c>
      <c r="G249" s="188" t="s">
        <v>162</v>
      </c>
      <c r="H249" s="189">
        <v>2.42</v>
      </c>
      <c r="I249" s="190"/>
      <c r="J249" s="189">
        <f>ROUND(I249*H249,0)</f>
        <v>0</v>
      </c>
      <c r="K249" s="187" t="s">
        <v>173</v>
      </c>
      <c r="L249" s="38"/>
      <c r="M249" s="191" t="s">
        <v>1</v>
      </c>
      <c r="N249" s="192" t="s">
        <v>41</v>
      </c>
      <c r="O249" s="70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5" t="s">
        <v>186</v>
      </c>
      <c r="AT249" s="195" t="s">
        <v>145</v>
      </c>
      <c r="AU249" s="195" t="s">
        <v>85</v>
      </c>
      <c r="AY249" s="16" t="s">
        <v>142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6" t="s">
        <v>8</v>
      </c>
      <c r="BK249" s="196">
        <f>ROUND(I249*H249,0)</f>
        <v>0</v>
      </c>
      <c r="BL249" s="16" t="s">
        <v>186</v>
      </c>
      <c r="BM249" s="195" t="s">
        <v>348</v>
      </c>
    </row>
    <row r="250" spans="1:65" s="2" customFormat="1" ht="19.5">
      <c r="A250" s="33"/>
      <c r="B250" s="34"/>
      <c r="C250" s="35"/>
      <c r="D250" s="197" t="s">
        <v>150</v>
      </c>
      <c r="E250" s="35"/>
      <c r="F250" s="198" t="s">
        <v>730</v>
      </c>
      <c r="G250" s="35"/>
      <c r="H250" s="35"/>
      <c r="I250" s="199"/>
      <c r="J250" s="35"/>
      <c r="K250" s="35"/>
      <c r="L250" s="38"/>
      <c r="M250" s="200"/>
      <c r="N250" s="201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150</v>
      </c>
      <c r="AU250" s="16" t="s">
        <v>85</v>
      </c>
    </row>
    <row r="251" spans="1:65" s="12" customFormat="1" ht="22.9" customHeight="1">
      <c r="B251" s="169"/>
      <c r="C251" s="170"/>
      <c r="D251" s="171" t="s">
        <v>75</v>
      </c>
      <c r="E251" s="183" t="s">
        <v>731</v>
      </c>
      <c r="F251" s="183" t="s">
        <v>732</v>
      </c>
      <c r="G251" s="170"/>
      <c r="H251" s="170"/>
      <c r="I251" s="173"/>
      <c r="J251" s="184">
        <f>BK251</f>
        <v>0</v>
      </c>
      <c r="K251" s="170"/>
      <c r="L251" s="175"/>
      <c r="M251" s="176"/>
      <c r="N251" s="177"/>
      <c r="O251" s="177"/>
      <c r="P251" s="178">
        <f>SUM(P252:P255)</f>
        <v>0</v>
      </c>
      <c r="Q251" s="177"/>
      <c r="R251" s="178">
        <f>SUM(R252:R255)</f>
        <v>0</v>
      </c>
      <c r="S251" s="177"/>
      <c r="T251" s="179">
        <f>SUM(T252:T255)</f>
        <v>0</v>
      </c>
      <c r="AR251" s="180" t="s">
        <v>85</v>
      </c>
      <c r="AT251" s="181" t="s">
        <v>75</v>
      </c>
      <c r="AU251" s="181" t="s">
        <v>8</v>
      </c>
      <c r="AY251" s="180" t="s">
        <v>142</v>
      </c>
      <c r="BK251" s="182">
        <f>SUM(BK252:BK255)</f>
        <v>0</v>
      </c>
    </row>
    <row r="252" spans="1:65" s="2" customFormat="1" ht="37.9" customHeight="1">
      <c r="A252" s="33"/>
      <c r="B252" s="34"/>
      <c r="C252" s="185" t="s">
        <v>248</v>
      </c>
      <c r="D252" s="185" t="s">
        <v>145</v>
      </c>
      <c r="E252" s="186" t="s">
        <v>733</v>
      </c>
      <c r="F252" s="187" t="s">
        <v>734</v>
      </c>
      <c r="G252" s="188" t="s">
        <v>155</v>
      </c>
      <c r="H252" s="189">
        <v>2</v>
      </c>
      <c r="I252" s="190"/>
      <c r="J252" s="189">
        <f>ROUND(I252*H252,0)</f>
        <v>0</v>
      </c>
      <c r="K252" s="187" t="s">
        <v>1</v>
      </c>
      <c r="L252" s="38"/>
      <c r="M252" s="191" t="s">
        <v>1</v>
      </c>
      <c r="N252" s="192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186</v>
      </c>
      <c r="AT252" s="195" t="s">
        <v>145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186</v>
      </c>
      <c r="BM252" s="195" t="s">
        <v>353</v>
      </c>
    </row>
    <row r="253" spans="1:65" s="2" customFormat="1" ht="19.5">
      <c r="A253" s="33"/>
      <c r="B253" s="34"/>
      <c r="C253" s="35"/>
      <c r="D253" s="197" t="s">
        <v>150</v>
      </c>
      <c r="E253" s="35"/>
      <c r="F253" s="198" t="s">
        <v>734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2" customFormat="1" ht="24.2" customHeight="1">
      <c r="A254" s="33"/>
      <c r="B254" s="34"/>
      <c r="C254" s="185" t="s">
        <v>358</v>
      </c>
      <c r="D254" s="185" t="s">
        <v>145</v>
      </c>
      <c r="E254" s="186" t="s">
        <v>735</v>
      </c>
      <c r="F254" s="187" t="s">
        <v>736</v>
      </c>
      <c r="G254" s="188" t="s">
        <v>486</v>
      </c>
      <c r="H254" s="190"/>
      <c r="I254" s="190"/>
      <c r="J254" s="189">
        <f>ROUND(I254*H254,0)</f>
        <v>0</v>
      </c>
      <c r="K254" s="187" t="s">
        <v>173</v>
      </c>
      <c r="L254" s="38"/>
      <c r="M254" s="191" t="s">
        <v>1</v>
      </c>
      <c r="N254" s="192" t="s">
        <v>41</v>
      </c>
      <c r="O254" s="70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5" t="s">
        <v>186</v>
      </c>
      <c r="AT254" s="195" t="s">
        <v>145</v>
      </c>
      <c r="AU254" s="195" t="s">
        <v>85</v>
      </c>
      <c r="AY254" s="16" t="s">
        <v>142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8</v>
      </c>
      <c r="BK254" s="196">
        <f>ROUND(I254*H254,0)</f>
        <v>0</v>
      </c>
      <c r="BL254" s="16" t="s">
        <v>186</v>
      </c>
      <c r="BM254" s="195" t="s">
        <v>357</v>
      </c>
    </row>
    <row r="255" spans="1:65" s="2" customFormat="1" ht="29.25">
      <c r="A255" s="33"/>
      <c r="B255" s="34"/>
      <c r="C255" s="35"/>
      <c r="D255" s="197" t="s">
        <v>150</v>
      </c>
      <c r="E255" s="35"/>
      <c r="F255" s="198" t="s">
        <v>737</v>
      </c>
      <c r="G255" s="35"/>
      <c r="H255" s="35"/>
      <c r="I255" s="199"/>
      <c r="J255" s="35"/>
      <c r="K255" s="35"/>
      <c r="L255" s="38"/>
      <c r="M255" s="233"/>
      <c r="N255" s="234"/>
      <c r="O255" s="235"/>
      <c r="P255" s="235"/>
      <c r="Q255" s="235"/>
      <c r="R255" s="235"/>
      <c r="S255" s="235"/>
      <c r="T255" s="236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150</v>
      </c>
      <c r="AU255" s="16" t="s">
        <v>85</v>
      </c>
    </row>
    <row r="256" spans="1:65" s="2" customFormat="1" ht="6.95" customHeight="1">
      <c r="A256" s="3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38"/>
      <c r="M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</row>
  </sheetData>
  <sheetProtection algorithmName="SHA-512" hashValue="PpN28Ukf8zGUrsDJBhIy8YOq+GVfrn12H1x6hytWGbmi5cqya7bEc+UNa2h/Sp9z9y/ZtqKDEIAeAw0wvN84dA==" saltValue="bPu3lErI0ZjsyBVncvtRjWUeFRPJaLd4+TERgS+0XXe2k2tU0rPkp9/qlG+7cXEw3hxhP9svu83sFJREhwIoPA==" spinCount="100000" sheet="1" objects="1" scenarios="1" formatColumns="0" formatRows="0" autoFilter="0"/>
  <autoFilter ref="C129:K255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topLeftCell="A110" workbookViewId="0">
      <selection activeCell="Z120" sqref="Z12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738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ROUND((SUM(BE125:BE265)),  2)</f>
        <v>0</v>
      </c>
      <c r="G33" s="33"/>
      <c r="H33" s="33"/>
      <c r="I33" s="123">
        <v>0.21</v>
      </c>
      <c r="J33" s="122">
        <f>ROUND(((SUM(BE125:BE265))*I33),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ROUND((SUM(BF125:BF265)),  2)</f>
        <v>0</v>
      </c>
      <c r="G34" s="33"/>
      <c r="H34" s="33"/>
      <c r="I34" s="123">
        <v>0.15</v>
      </c>
      <c r="J34" s="122">
        <f>ROUND(((SUM(BF125:BF265))*I34),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ROUND((SUM(BG125:BG265)),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ROUND((SUM(BH125:BH265)),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ROUND((SUM(BI125:BI265)),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133 - SO 133 Objekt 3020-...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739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114</v>
      </c>
      <c r="E99" s="155"/>
      <c r="F99" s="155"/>
      <c r="G99" s="155"/>
      <c r="H99" s="155"/>
      <c r="I99" s="155"/>
      <c r="J99" s="156">
        <f>J158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115</v>
      </c>
      <c r="E100" s="155"/>
      <c r="F100" s="155"/>
      <c r="G100" s="155"/>
      <c r="H100" s="155"/>
      <c r="I100" s="155"/>
      <c r="J100" s="156">
        <f>J187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116</v>
      </c>
      <c r="E101" s="155"/>
      <c r="F101" s="155"/>
      <c r="G101" s="155"/>
      <c r="H101" s="155"/>
      <c r="I101" s="155"/>
      <c r="J101" s="156">
        <f>J210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117</v>
      </c>
      <c r="E102" s="155"/>
      <c r="F102" s="155"/>
      <c r="G102" s="155"/>
      <c r="H102" s="155"/>
      <c r="I102" s="155"/>
      <c r="J102" s="156">
        <f>J223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118</v>
      </c>
      <c r="E103" s="149"/>
      <c r="F103" s="149"/>
      <c r="G103" s="149"/>
      <c r="H103" s="149"/>
      <c r="I103" s="149"/>
      <c r="J103" s="150">
        <f>J226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119</v>
      </c>
      <c r="E104" s="155"/>
      <c r="F104" s="155"/>
      <c r="G104" s="155"/>
      <c r="H104" s="155"/>
      <c r="I104" s="155"/>
      <c r="J104" s="156">
        <f>J227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623</v>
      </c>
      <c r="E105" s="155"/>
      <c r="F105" s="155"/>
      <c r="G105" s="155"/>
      <c r="H105" s="155"/>
      <c r="I105" s="155"/>
      <c r="J105" s="156">
        <f>J246</f>
        <v>0</v>
      </c>
      <c r="K105" s="153"/>
      <c r="L105" s="15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127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85" t="str">
        <f>E7</f>
        <v>7920-10 - 7920 -10 Dubina u Ostravy stavební úpravy bytových domů Dr. Šavrdy vchod 3020-7 (zadání)</v>
      </c>
      <c r="F115" s="286"/>
      <c r="G115" s="286"/>
      <c r="H115" s="28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37" t="str">
        <f>E9</f>
        <v>133 - SO 133 Objekt 3020-...</v>
      </c>
      <c r="F117" s="287"/>
      <c r="G117" s="287"/>
      <c r="H117" s="287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F12</f>
        <v xml:space="preserve"> </v>
      </c>
      <c r="G119" s="35"/>
      <c r="H119" s="35"/>
      <c r="I119" s="28" t="s">
        <v>23</v>
      </c>
      <c r="J119" s="65" t="str">
        <f>IF(J12="","",J12)</f>
        <v>11. 10. 2022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E15</f>
        <v xml:space="preserve"> </v>
      </c>
      <c r="G121" s="35"/>
      <c r="H121" s="35"/>
      <c r="I121" s="28" t="s">
        <v>33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34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128</v>
      </c>
      <c r="D124" s="161" t="s">
        <v>61</v>
      </c>
      <c r="E124" s="161" t="s">
        <v>57</v>
      </c>
      <c r="F124" s="161" t="s">
        <v>58</v>
      </c>
      <c r="G124" s="161" t="s">
        <v>129</v>
      </c>
      <c r="H124" s="161" t="s">
        <v>130</v>
      </c>
      <c r="I124" s="161" t="s">
        <v>131</v>
      </c>
      <c r="J124" s="161" t="s">
        <v>109</v>
      </c>
      <c r="K124" s="162" t="s">
        <v>132</v>
      </c>
      <c r="L124" s="163"/>
      <c r="M124" s="74" t="s">
        <v>1</v>
      </c>
      <c r="N124" s="75" t="s">
        <v>40</v>
      </c>
      <c r="O124" s="75" t="s">
        <v>133</v>
      </c>
      <c r="P124" s="75" t="s">
        <v>134</v>
      </c>
      <c r="Q124" s="75" t="s">
        <v>135</v>
      </c>
      <c r="R124" s="75" t="s">
        <v>136</v>
      </c>
      <c r="S124" s="75" t="s">
        <v>137</v>
      </c>
      <c r="T124" s="76" t="s">
        <v>138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139</v>
      </c>
      <c r="D125" s="35"/>
      <c r="E125" s="35"/>
      <c r="F125" s="35"/>
      <c r="G125" s="35"/>
      <c r="H125" s="35"/>
      <c r="I125" s="35"/>
      <c r="J125" s="164">
        <f>BK125</f>
        <v>0</v>
      </c>
      <c r="K125" s="35"/>
      <c r="L125" s="38"/>
      <c r="M125" s="77"/>
      <c r="N125" s="165"/>
      <c r="O125" s="78"/>
      <c r="P125" s="166">
        <f>P126+P226</f>
        <v>0</v>
      </c>
      <c r="Q125" s="78"/>
      <c r="R125" s="166">
        <f>R126+R226</f>
        <v>0</v>
      </c>
      <c r="S125" s="78"/>
      <c r="T125" s="167">
        <f>T126+T226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75</v>
      </c>
      <c r="AU125" s="16" t="s">
        <v>111</v>
      </c>
      <c r="BK125" s="168">
        <f>BK126+BK226</f>
        <v>0</v>
      </c>
    </row>
    <row r="126" spans="1:65" s="12" customFormat="1" ht="25.9" customHeight="1">
      <c r="B126" s="169"/>
      <c r="C126" s="170"/>
      <c r="D126" s="171" t="s">
        <v>75</v>
      </c>
      <c r="E126" s="172" t="s">
        <v>140</v>
      </c>
      <c r="F126" s="172" t="s">
        <v>141</v>
      </c>
      <c r="G126" s="170"/>
      <c r="H126" s="170"/>
      <c r="I126" s="173"/>
      <c r="J126" s="174">
        <f>BK126</f>
        <v>0</v>
      </c>
      <c r="K126" s="170"/>
      <c r="L126" s="175"/>
      <c r="M126" s="176"/>
      <c r="N126" s="177"/>
      <c r="O126" s="177"/>
      <c r="P126" s="178">
        <f>P127+P158+P187+P210+P223</f>
        <v>0</v>
      </c>
      <c r="Q126" s="177"/>
      <c r="R126" s="178">
        <f>R127+R158+R187+R210+R223</f>
        <v>0</v>
      </c>
      <c r="S126" s="177"/>
      <c r="T126" s="179">
        <f>T127+T158+T187+T210+T223</f>
        <v>0</v>
      </c>
      <c r="AR126" s="180" t="s">
        <v>8</v>
      </c>
      <c r="AT126" s="181" t="s">
        <v>75</v>
      </c>
      <c r="AU126" s="181" t="s">
        <v>76</v>
      </c>
      <c r="AY126" s="180" t="s">
        <v>142</v>
      </c>
      <c r="BK126" s="182">
        <f>BK127+BK158+BK187+BK210+BK223</f>
        <v>0</v>
      </c>
    </row>
    <row r="127" spans="1:65" s="12" customFormat="1" ht="22.9" customHeight="1">
      <c r="B127" s="169"/>
      <c r="C127" s="170"/>
      <c r="D127" s="171" t="s">
        <v>75</v>
      </c>
      <c r="E127" s="183" t="s">
        <v>8</v>
      </c>
      <c r="F127" s="183" t="s">
        <v>740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SUM(P128:P157)</f>
        <v>0</v>
      </c>
      <c r="Q127" s="177"/>
      <c r="R127" s="178">
        <f>SUM(R128:R157)</f>
        <v>0</v>
      </c>
      <c r="S127" s="177"/>
      <c r="T127" s="179">
        <f>SUM(T128:T157)</f>
        <v>0</v>
      </c>
      <c r="AR127" s="180" t="s">
        <v>8</v>
      </c>
      <c r="AT127" s="181" t="s">
        <v>75</v>
      </c>
      <c r="AU127" s="181" t="s">
        <v>8</v>
      </c>
      <c r="AY127" s="180" t="s">
        <v>142</v>
      </c>
      <c r="BK127" s="182">
        <f>SUM(BK128:BK157)</f>
        <v>0</v>
      </c>
    </row>
    <row r="128" spans="1:65" s="2" customFormat="1" ht="16.5" customHeight="1">
      <c r="A128" s="33"/>
      <c r="B128" s="34"/>
      <c r="C128" s="185" t="s">
        <v>8</v>
      </c>
      <c r="D128" s="185" t="s">
        <v>145</v>
      </c>
      <c r="E128" s="186" t="s">
        <v>741</v>
      </c>
      <c r="F128" s="187" t="s">
        <v>742</v>
      </c>
      <c r="G128" s="188" t="s">
        <v>148</v>
      </c>
      <c r="H128" s="189">
        <v>6</v>
      </c>
      <c r="I128" s="190"/>
      <c r="J128" s="189">
        <f>ROUND(I128*H128,0)</f>
        <v>0</v>
      </c>
      <c r="K128" s="187" t="s">
        <v>173</v>
      </c>
      <c r="L128" s="38"/>
      <c r="M128" s="191" t="s">
        <v>1</v>
      </c>
      <c r="N128" s="192" t="s">
        <v>41</v>
      </c>
      <c r="O128" s="70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5" t="s">
        <v>149</v>
      </c>
      <c r="AT128" s="195" t="s">
        <v>145</v>
      </c>
      <c r="AU128" s="195" t="s">
        <v>85</v>
      </c>
      <c r="AY128" s="16" t="s">
        <v>142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</v>
      </c>
      <c r="BK128" s="196">
        <f>ROUND(I128*H128,0)</f>
        <v>0</v>
      </c>
      <c r="BL128" s="16" t="s">
        <v>149</v>
      </c>
      <c r="BM128" s="195" t="s">
        <v>85</v>
      </c>
    </row>
    <row r="129" spans="1:65" s="2" customFormat="1" ht="29.25">
      <c r="A129" s="33"/>
      <c r="B129" s="34"/>
      <c r="C129" s="35"/>
      <c r="D129" s="197" t="s">
        <v>150</v>
      </c>
      <c r="E129" s="35"/>
      <c r="F129" s="198" t="s">
        <v>743</v>
      </c>
      <c r="G129" s="35"/>
      <c r="H129" s="35"/>
      <c r="I129" s="199"/>
      <c r="J129" s="35"/>
      <c r="K129" s="35"/>
      <c r="L129" s="38"/>
      <c r="M129" s="200"/>
      <c r="N129" s="20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2" customFormat="1" ht="24.2" customHeight="1">
      <c r="A130" s="33"/>
      <c r="B130" s="34"/>
      <c r="C130" s="185" t="s">
        <v>85</v>
      </c>
      <c r="D130" s="185" t="s">
        <v>145</v>
      </c>
      <c r="E130" s="186" t="s">
        <v>744</v>
      </c>
      <c r="F130" s="187" t="s">
        <v>745</v>
      </c>
      <c r="G130" s="188" t="s">
        <v>649</v>
      </c>
      <c r="H130" s="189">
        <v>0.37</v>
      </c>
      <c r="I130" s="190"/>
      <c r="J130" s="189">
        <f>ROUND(I130*H130,0)</f>
        <v>0</v>
      </c>
      <c r="K130" s="187" t="s">
        <v>173</v>
      </c>
      <c r="L130" s="38"/>
      <c r="M130" s="191" t="s">
        <v>1</v>
      </c>
      <c r="N130" s="192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149</v>
      </c>
      <c r="AT130" s="195" t="s">
        <v>145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149</v>
      </c>
    </row>
    <row r="131" spans="1:65" s="2" customFormat="1" ht="29.25">
      <c r="A131" s="33"/>
      <c r="B131" s="34"/>
      <c r="C131" s="35"/>
      <c r="D131" s="197" t="s">
        <v>150</v>
      </c>
      <c r="E131" s="35"/>
      <c r="F131" s="198" t="s">
        <v>746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2" customFormat="1" ht="24.2" customHeight="1">
      <c r="A132" s="33"/>
      <c r="B132" s="34"/>
      <c r="C132" s="185" t="s">
        <v>143</v>
      </c>
      <c r="D132" s="185" t="s">
        <v>145</v>
      </c>
      <c r="E132" s="186" t="s">
        <v>747</v>
      </c>
      <c r="F132" s="187" t="s">
        <v>748</v>
      </c>
      <c r="G132" s="188" t="s">
        <v>649</v>
      </c>
      <c r="H132" s="189">
        <v>38.15</v>
      </c>
      <c r="I132" s="190"/>
      <c r="J132" s="189">
        <f>ROUND(I132*H132,0)</f>
        <v>0</v>
      </c>
      <c r="K132" s="187" t="s">
        <v>173</v>
      </c>
      <c r="L132" s="38"/>
      <c r="M132" s="191" t="s">
        <v>1</v>
      </c>
      <c r="N132" s="192" t="s">
        <v>41</v>
      </c>
      <c r="O132" s="70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5" t="s">
        <v>149</v>
      </c>
      <c r="AT132" s="195" t="s">
        <v>145</v>
      </c>
      <c r="AU132" s="195" t="s">
        <v>85</v>
      </c>
      <c r="AY132" s="16" t="s">
        <v>142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</v>
      </c>
      <c r="BK132" s="196">
        <f>ROUND(I132*H132,0)</f>
        <v>0</v>
      </c>
      <c r="BL132" s="16" t="s">
        <v>149</v>
      </c>
      <c r="BM132" s="195" t="s">
        <v>157</v>
      </c>
    </row>
    <row r="133" spans="1:65" s="2" customFormat="1" ht="29.25">
      <c r="A133" s="33"/>
      <c r="B133" s="34"/>
      <c r="C133" s="35"/>
      <c r="D133" s="197" t="s">
        <v>150</v>
      </c>
      <c r="E133" s="35"/>
      <c r="F133" s="198" t="s">
        <v>749</v>
      </c>
      <c r="G133" s="35"/>
      <c r="H133" s="35"/>
      <c r="I133" s="199"/>
      <c r="J133" s="35"/>
      <c r="K133" s="35"/>
      <c r="L133" s="38"/>
      <c r="M133" s="200"/>
      <c r="N133" s="20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85</v>
      </c>
    </row>
    <row r="134" spans="1:65" s="2" customFormat="1" ht="24.2" customHeight="1">
      <c r="A134" s="33"/>
      <c r="B134" s="34"/>
      <c r="C134" s="185" t="s">
        <v>149</v>
      </c>
      <c r="D134" s="185" t="s">
        <v>145</v>
      </c>
      <c r="E134" s="186" t="s">
        <v>750</v>
      </c>
      <c r="F134" s="187" t="s">
        <v>751</v>
      </c>
      <c r="G134" s="188" t="s">
        <v>649</v>
      </c>
      <c r="H134" s="189">
        <v>0.37</v>
      </c>
      <c r="I134" s="190"/>
      <c r="J134" s="189">
        <f>ROUND(I134*H134,0)</f>
        <v>0</v>
      </c>
      <c r="K134" s="187" t="s">
        <v>173</v>
      </c>
      <c r="L134" s="38"/>
      <c r="M134" s="191" t="s">
        <v>1</v>
      </c>
      <c r="N134" s="192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149</v>
      </c>
      <c r="AT134" s="195" t="s">
        <v>145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156</v>
      </c>
    </row>
    <row r="135" spans="1:65" s="2" customFormat="1" ht="29.25">
      <c r="A135" s="33"/>
      <c r="B135" s="34"/>
      <c r="C135" s="35"/>
      <c r="D135" s="197" t="s">
        <v>150</v>
      </c>
      <c r="E135" s="35"/>
      <c r="F135" s="198" t="s">
        <v>752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2" customFormat="1" ht="24.2" customHeight="1">
      <c r="A136" s="33"/>
      <c r="B136" s="34"/>
      <c r="C136" s="185" t="s">
        <v>179</v>
      </c>
      <c r="D136" s="185" t="s">
        <v>145</v>
      </c>
      <c r="E136" s="186" t="s">
        <v>753</v>
      </c>
      <c r="F136" s="187" t="s">
        <v>754</v>
      </c>
      <c r="G136" s="188" t="s">
        <v>649</v>
      </c>
      <c r="H136" s="189">
        <v>38.15</v>
      </c>
      <c r="I136" s="190"/>
      <c r="J136" s="189">
        <f>ROUND(I136*H136,0)</f>
        <v>0</v>
      </c>
      <c r="K136" s="187" t="s">
        <v>173</v>
      </c>
      <c r="L136" s="38"/>
      <c r="M136" s="191" t="s">
        <v>1</v>
      </c>
      <c r="N136" s="192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149</v>
      </c>
      <c r="AT136" s="195" t="s">
        <v>145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25</v>
      </c>
    </row>
    <row r="137" spans="1:65" s="2" customFormat="1" ht="29.25">
      <c r="A137" s="33"/>
      <c r="B137" s="34"/>
      <c r="C137" s="35"/>
      <c r="D137" s="197" t="s">
        <v>150</v>
      </c>
      <c r="E137" s="35"/>
      <c r="F137" s="198" t="s">
        <v>755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2" customFormat="1" ht="33" customHeight="1">
      <c r="A138" s="33"/>
      <c r="B138" s="34"/>
      <c r="C138" s="185" t="s">
        <v>157</v>
      </c>
      <c r="D138" s="185" t="s">
        <v>145</v>
      </c>
      <c r="E138" s="186" t="s">
        <v>756</v>
      </c>
      <c r="F138" s="187" t="s">
        <v>757</v>
      </c>
      <c r="G138" s="188" t="s">
        <v>649</v>
      </c>
      <c r="H138" s="189">
        <v>77.05</v>
      </c>
      <c r="I138" s="190"/>
      <c r="J138" s="189">
        <f>ROUND(I138*H138,0)</f>
        <v>0</v>
      </c>
      <c r="K138" s="187" t="s">
        <v>173</v>
      </c>
      <c r="L138" s="38"/>
      <c r="M138" s="191" t="s">
        <v>1</v>
      </c>
      <c r="N138" s="192" t="s">
        <v>41</v>
      </c>
      <c r="O138" s="70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5" t="s">
        <v>149</v>
      </c>
      <c r="AT138" s="195" t="s">
        <v>145</v>
      </c>
      <c r="AU138" s="195" t="s">
        <v>85</v>
      </c>
      <c r="AY138" s="16" t="s">
        <v>142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</v>
      </c>
      <c r="BK138" s="196">
        <f>ROUND(I138*H138,0)</f>
        <v>0</v>
      </c>
      <c r="BL138" s="16" t="s">
        <v>149</v>
      </c>
      <c r="BM138" s="195" t="s">
        <v>177</v>
      </c>
    </row>
    <row r="139" spans="1:65" s="2" customFormat="1" ht="39">
      <c r="A139" s="33"/>
      <c r="B139" s="34"/>
      <c r="C139" s="35"/>
      <c r="D139" s="197" t="s">
        <v>150</v>
      </c>
      <c r="E139" s="35"/>
      <c r="F139" s="198" t="s">
        <v>758</v>
      </c>
      <c r="G139" s="35"/>
      <c r="H139" s="35"/>
      <c r="I139" s="199"/>
      <c r="J139" s="35"/>
      <c r="K139" s="35"/>
      <c r="L139" s="38"/>
      <c r="M139" s="200"/>
      <c r="N139" s="201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85</v>
      </c>
    </row>
    <row r="140" spans="1:65" s="2" customFormat="1" ht="33" customHeight="1">
      <c r="A140" s="33"/>
      <c r="B140" s="34"/>
      <c r="C140" s="185" t="s">
        <v>188</v>
      </c>
      <c r="D140" s="185" t="s">
        <v>145</v>
      </c>
      <c r="E140" s="186" t="s">
        <v>759</v>
      </c>
      <c r="F140" s="187" t="s">
        <v>760</v>
      </c>
      <c r="G140" s="188" t="s">
        <v>649</v>
      </c>
      <c r="H140" s="189">
        <v>77.05</v>
      </c>
      <c r="I140" s="190"/>
      <c r="J140" s="189">
        <f>ROUND(I140*H140,0)</f>
        <v>0</v>
      </c>
      <c r="K140" s="187" t="s">
        <v>173</v>
      </c>
      <c r="L140" s="38"/>
      <c r="M140" s="191" t="s">
        <v>1</v>
      </c>
      <c r="N140" s="192" t="s">
        <v>41</v>
      </c>
      <c r="O140" s="70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5" t="s">
        <v>149</v>
      </c>
      <c r="AT140" s="195" t="s">
        <v>145</v>
      </c>
      <c r="AU140" s="195" t="s">
        <v>85</v>
      </c>
      <c r="AY140" s="16" t="s">
        <v>142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</v>
      </c>
      <c r="BK140" s="196">
        <f>ROUND(I140*H140,0)</f>
        <v>0</v>
      </c>
      <c r="BL140" s="16" t="s">
        <v>149</v>
      </c>
      <c r="BM140" s="195" t="s">
        <v>182</v>
      </c>
    </row>
    <row r="141" spans="1:65" s="2" customFormat="1" ht="39">
      <c r="A141" s="33"/>
      <c r="B141" s="34"/>
      <c r="C141" s="35"/>
      <c r="D141" s="197" t="s">
        <v>150</v>
      </c>
      <c r="E141" s="35"/>
      <c r="F141" s="198" t="s">
        <v>761</v>
      </c>
      <c r="G141" s="35"/>
      <c r="H141" s="35"/>
      <c r="I141" s="199"/>
      <c r="J141" s="35"/>
      <c r="K141" s="35"/>
      <c r="L141" s="38"/>
      <c r="M141" s="200"/>
      <c r="N141" s="201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150</v>
      </c>
      <c r="AU141" s="16" t="s">
        <v>85</v>
      </c>
    </row>
    <row r="142" spans="1:65" s="13" customFormat="1" ht="11.25">
      <c r="B142" s="211"/>
      <c r="C142" s="212"/>
      <c r="D142" s="197" t="s">
        <v>164</v>
      </c>
      <c r="E142" s="213" t="s">
        <v>1</v>
      </c>
      <c r="F142" s="214" t="s">
        <v>762</v>
      </c>
      <c r="G142" s="212"/>
      <c r="H142" s="215">
        <v>77.05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164</v>
      </c>
      <c r="AU142" s="221" t="s">
        <v>85</v>
      </c>
      <c r="AV142" s="13" t="s">
        <v>85</v>
      </c>
      <c r="AW142" s="13" t="s">
        <v>32</v>
      </c>
      <c r="AX142" s="13" t="s">
        <v>76</v>
      </c>
      <c r="AY142" s="221" t="s">
        <v>142</v>
      </c>
    </row>
    <row r="143" spans="1:65" s="14" customFormat="1" ht="11.25">
      <c r="B143" s="222"/>
      <c r="C143" s="223"/>
      <c r="D143" s="197" t="s">
        <v>164</v>
      </c>
      <c r="E143" s="224" t="s">
        <v>1</v>
      </c>
      <c r="F143" s="225" t="s">
        <v>166</v>
      </c>
      <c r="G143" s="223"/>
      <c r="H143" s="226">
        <v>77.05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164</v>
      </c>
      <c r="AU143" s="232" t="s">
        <v>85</v>
      </c>
      <c r="AV143" s="14" t="s">
        <v>149</v>
      </c>
      <c r="AW143" s="14" t="s">
        <v>32</v>
      </c>
      <c r="AX143" s="14" t="s">
        <v>8</v>
      </c>
      <c r="AY143" s="232" t="s">
        <v>142</v>
      </c>
    </row>
    <row r="144" spans="1:65" s="2" customFormat="1" ht="24.2" customHeight="1">
      <c r="A144" s="33"/>
      <c r="B144" s="34"/>
      <c r="C144" s="185" t="s">
        <v>156</v>
      </c>
      <c r="D144" s="185" t="s">
        <v>145</v>
      </c>
      <c r="E144" s="186" t="s">
        <v>763</v>
      </c>
      <c r="F144" s="187" t="s">
        <v>764</v>
      </c>
      <c r="G144" s="188" t="s">
        <v>649</v>
      </c>
      <c r="H144" s="189">
        <v>36.78</v>
      </c>
      <c r="I144" s="190"/>
      <c r="J144" s="189">
        <f>ROUND(I144*H144,0)</f>
        <v>0</v>
      </c>
      <c r="K144" s="187" t="s">
        <v>173</v>
      </c>
      <c r="L144" s="38"/>
      <c r="M144" s="191" t="s">
        <v>1</v>
      </c>
      <c r="N144" s="192" t="s">
        <v>41</v>
      </c>
      <c r="O144" s="70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5" t="s">
        <v>149</v>
      </c>
      <c r="AT144" s="195" t="s">
        <v>145</v>
      </c>
      <c r="AU144" s="195" t="s">
        <v>85</v>
      </c>
      <c r="AY144" s="16" t="s">
        <v>142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</v>
      </c>
      <c r="BK144" s="196">
        <f>ROUND(I144*H144,0)</f>
        <v>0</v>
      </c>
      <c r="BL144" s="16" t="s">
        <v>149</v>
      </c>
      <c r="BM144" s="195" t="s">
        <v>186</v>
      </c>
    </row>
    <row r="145" spans="1:65" s="2" customFormat="1" ht="29.25">
      <c r="A145" s="33"/>
      <c r="B145" s="34"/>
      <c r="C145" s="35"/>
      <c r="D145" s="197" t="s">
        <v>150</v>
      </c>
      <c r="E145" s="35"/>
      <c r="F145" s="198" t="s">
        <v>765</v>
      </c>
      <c r="G145" s="35"/>
      <c r="H145" s="35"/>
      <c r="I145" s="199"/>
      <c r="J145" s="35"/>
      <c r="K145" s="35"/>
      <c r="L145" s="38"/>
      <c r="M145" s="200"/>
      <c r="N145" s="201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150</v>
      </c>
      <c r="AU145" s="16" t="s">
        <v>85</v>
      </c>
    </row>
    <row r="146" spans="1:65" s="13" customFormat="1" ht="11.25">
      <c r="B146" s="211"/>
      <c r="C146" s="212"/>
      <c r="D146" s="197" t="s">
        <v>164</v>
      </c>
      <c r="E146" s="213" t="s">
        <v>1</v>
      </c>
      <c r="F146" s="214" t="s">
        <v>766</v>
      </c>
      <c r="G146" s="212"/>
      <c r="H146" s="215">
        <v>36.78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164</v>
      </c>
      <c r="AU146" s="221" t="s">
        <v>85</v>
      </c>
      <c r="AV146" s="13" t="s">
        <v>85</v>
      </c>
      <c r="AW146" s="13" t="s">
        <v>32</v>
      </c>
      <c r="AX146" s="13" t="s">
        <v>76</v>
      </c>
      <c r="AY146" s="221" t="s">
        <v>142</v>
      </c>
    </row>
    <row r="147" spans="1:65" s="14" customFormat="1" ht="11.25">
      <c r="B147" s="222"/>
      <c r="C147" s="223"/>
      <c r="D147" s="197" t="s">
        <v>164</v>
      </c>
      <c r="E147" s="224" t="s">
        <v>1</v>
      </c>
      <c r="F147" s="225" t="s">
        <v>166</v>
      </c>
      <c r="G147" s="223"/>
      <c r="H147" s="226">
        <v>36.78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164</v>
      </c>
      <c r="AU147" s="232" t="s">
        <v>85</v>
      </c>
      <c r="AV147" s="14" t="s">
        <v>149</v>
      </c>
      <c r="AW147" s="14" t="s">
        <v>32</v>
      </c>
      <c r="AX147" s="14" t="s">
        <v>8</v>
      </c>
      <c r="AY147" s="232" t="s">
        <v>142</v>
      </c>
    </row>
    <row r="148" spans="1:65" s="2" customFormat="1" ht="24.2" customHeight="1">
      <c r="A148" s="33"/>
      <c r="B148" s="34"/>
      <c r="C148" s="185" t="s">
        <v>198</v>
      </c>
      <c r="D148" s="185" t="s">
        <v>145</v>
      </c>
      <c r="E148" s="186" t="s">
        <v>767</v>
      </c>
      <c r="F148" s="187" t="s">
        <v>768</v>
      </c>
      <c r="G148" s="188" t="s">
        <v>649</v>
      </c>
      <c r="H148" s="189">
        <v>36.78</v>
      </c>
      <c r="I148" s="190"/>
      <c r="J148" s="189">
        <f>ROUND(I148*H148,0)</f>
        <v>0</v>
      </c>
      <c r="K148" s="187" t="s">
        <v>173</v>
      </c>
      <c r="L148" s="38"/>
      <c r="M148" s="191" t="s">
        <v>1</v>
      </c>
      <c r="N148" s="192" t="s">
        <v>41</v>
      </c>
      <c r="O148" s="70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5" t="s">
        <v>149</v>
      </c>
      <c r="AT148" s="195" t="s">
        <v>145</v>
      </c>
      <c r="AU148" s="195" t="s">
        <v>85</v>
      </c>
      <c r="AY148" s="16" t="s">
        <v>142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</v>
      </c>
      <c r="BK148" s="196">
        <f>ROUND(I148*H148,0)</f>
        <v>0</v>
      </c>
      <c r="BL148" s="16" t="s">
        <v>149</v>
      </c>
      <c r="BM148" s="195" t="s">
        <v>191</v>
      </c>
    </row>
    <row r="149" spans="1:65" s="2" customFormat="1" ht="29.25">
      <c r="A149" s="33"/>
      <c r="B149" s="34"/>
      <c r="C149" s="35"/>
      <c r="D149" s="197" t="s">
        <v>150</v>
      </c>
      <c r="E149" s="35"/>
      <c r="F149" s="198" t="s">
        <v>769</v>
      </c>
      <c r="G149" s="35"/>
      <c r="H149" s="35"/>
      <c r="I149" s="199"/>
      <c r="J149" s="35"/>
      <c r="K149" s="35"/>
      <c r="L149" s="38"/>
      <c r="M149" s="200"/>
      <c r="N149" s="201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85</v>
      </c>
    </row>
    <row r="150" spans="1:65" s="13" customFormat="1" ht="11.25">
      <c r="B150" s="211"/>
      <c r="C150" s="212"/>
      <c r="D150" s="197" t="s">
        <v>164</v>
      </c>
      <c r="E150" s="213" t="s">
        <v>1</v>
      </c>
      <c r="F150" s="214" t="s">
        <v>766</v>
      </c>
      <c r="G150" s="212"/>
      <c r="H150" s="215">
        <v>36.78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164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142</v>
      </c>
    </row>
    <row r="151" spans="1:65" s="14" customFormat="1" ht="11.25">
      <c r="B151" s="222"/>
      <c r="C151" s="223"/>
      <c r="D151" s="197" t="s">
        <v>164</v>
      </c>
      <c r="E151" s="224" t="s">
        <v>1</v>
      </c>
      <c r="F151" s="225" t="s">
        <v>166</v>
      </c>
      <c r="G151" s="223"/>
      <c r="H151" s="226">
        <v>36.78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164</v>
      </c>
      <c r="AU151" s="232" t="s">
        <v>85</v>
      </c>
      <c r="AV151" s="14" t="s">
        <v>149</v>
      </c>
      <c r="AW151" s="14" t="s">
        <v>32</v>
      </c>
      <c r="AX151" s="14" t="s">
        <v>8</v>
      </c>
      <c r="AY151" s="232" t="s">
        <v>142</v>
      </c>
    </row>
    <row r="152" spans="1:65" s="2" customFormat="1" ht="24.2" customHeight="1">
      <c r="A152" s="33"/>
      <c r="B152" s="34"/>
      <c r="C152" s="185" t="s">
        <v>25</v>
      </c>
      <c r="D152" s="185" t="s">
        <v>145</v>
      </c>
      <c r="E152" s="186" t="s">
        <v>770</v>
      </c>
      <c r="F152" s="187" t="s">
        <v>771</v>
      </c>
      <c r="G152" s="188" t="s">
        <v>649</v>
      </c>
      <c r="H152" s="189">
        <v>73.56</v>
      </c>
      <c r="I152" s="190"/>
      <c r="J152" s="189">
        <f>ROUND(I152*H152,0)</f>
        <v>0</v>
      </c>
      <c r="K152" s="187" t="s">
        <v>173</v>
      </c>
      <c r="L152" s="38"/>
      <c r="M152" s="191" t="s">
        <v>1</v>
      </c>
      <c r="N152" s="192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149</v>
      </c>
      <c r="AT152" s="195" t="s">
        <v>145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196</v>
      </c>
    </row>
    <row r="153" spans="1:65" s="2" customFormat="1" ht="19.5">
      <c r="A153" s="33"/>
      <c r="B153" s="34"/>
      <c r="C153" s="35"/>
      <c r="D153" s="197" t="s">
        <v>150</v>
      </c>
      <c r="E153" s="35"/>
      <c r="F153" s="198" t="s">
        <v>772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2" customFormat="1" ht="16.5" customHeight="1">
      <c r="A154" s="33"/>
      <c r="B154" s="34"/>
      <c r="C154" s="185" t="s">
        <v>207</v>
      </c>
      <c r="D154" s="185" t="s">
        <v>145</v>
      </c>
      <c r="E154" s="186" t="s">
        <v>773</v>
      </c>
      <c r="F154" s="187" t="s">
        <v>774</v>
      </c>
      <c r="G154" s="188" t="s">
        <v>649</v>
      </c>
      <c r="H154" s="189">
        <v>77.05</v>
      </c>
      <c r="I154" s="190"/>
      <c r="J154" s="189">
        <f>ROUND(I154*H154,0)</f>
        <v>0</v>
      </c>
      <c r="K154" s="187" t="s">
        <v>173</v>
      </c>
      <c r="L154" s="38"/>
      <c r="M154" s="191" t="s">
        <v>1</v>
      </c>
      <c r="N154" s="192" t="s">
        <v>41</v>
      </c>
      <c r="O154" s="70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5" t="s">
        <v>149</v>
      </c>
      <c r="AT154" s="195" t="s">
        <v>145</v>
      </c>
      <c r="AU154" s="195" t="s">
        <v>85</v>
      </c>
      <c r="AY154" s="16" t="s">
        <v>142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</v>
      </c>
      <c r="BK154" s="196">
        <f>ROUND(I154*H154,0)</f>
        <v>0</v>
      </c>
      <c r="BL154" s="16" t="s">
        <v>149</v>
      </c>
      <c r="BM154" s="195" t="s">
        <v>201</v>
      </c>
    </row>
    <row r="155" spans="1:65" s="2" customFormat="1" ht="19.5">
      <c r="A155" s="33"/>
      <c r="B155" s="34"/>
      <c r="C155" s="35"/>
      <c r="D155" s="197" t="s">
        <v>150</v>
      </c>
      <c r="E155" s="35"/>
      <c r="F155" s="198" t="s">
        <v>775</v>
      </c>
      <c r="G155" s="35"/>
      <c r="H155" s="35"/>
      <c r="I155" s="199"/>
      <c r="J155" s="35"/>
      <c r="K155" s="35"/>
      <c r="L155" s="38"/>
      <c r="M155" s="200"/>
      <c r="N155" s="201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85</v>
      </c>
    </row>
    <row r="156" spans="1:65" s="13" customFormat="1" ht="11.25">
      <c r="B156" s="211"/>
      <c r="C156" s="212"/>
      <c r="D156" s="197" t="s">
        <v>164</v>
      </c>
      <c r="E156" s="213" t="s">
        <v>1</v>
      </c>
      <c r="F156" s="214" t="s">
        <v>776</v>
      </c>
      <c r="G156" s="212"/>
      <c r="H156" s="215">
        <v>77.05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164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142</v>
      </c>
    </row>
    <row r="157" spans="1:65" s="14" customFormat="1" ht="11.25">
      <c r="B157" s="222"/>
      <c r="C157" s="223"/>
      <c r="D157" s="197" t="s">
        <v>164</v>
      </c>
      <c r="E157" s="224" t="s">
        <v>1</v>
      </c>
      <c r="F157" s="225" t="s">
        <v>166</v>
      </c>
      <c r="G157" s="223"/>
      <c r="H157" s="226">
        <v>77.05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164</v>
      </c>
      <c r="AU157" s="232" t="s">
        <v>85</v>
      </c>
      <c r="AV157" s="14" t="s">
        <v>149</v>
      </c>
      <c r="AW157" s="14" t="s">
        <v>32</v>
      </c>
      <c r="AX157" s="14" t="s">
        <v>8</v>
      </c>
      <c r="AY157" s="232" t="s">
        <v>142</v>
      </c>
    </row>
    <row r="158" spans="1:65" s="12" customFormat="1" ht="22.9" customHeight="1">
      <c r="B158" s="169"/>
      <c r="C158" s="170"/>
      <c r="D158" s="171" t="s">
        <v>75</v>
      </c>
      <c r="E158" s="183" t="s">
        <v>157</v>
      </c>
      <c r="F158" s="183" t="s">
        <v>158</v>
      </c>
      <c r="G158" s="170"/>
      <c r="H158" s="170"/>
      <c r="I158" s="173"/>
      <c r="J158" s="184">
        <f>BK158</f>
        <v>0</v>
      </c>
      <c r="K158" s="170"/>
      <c r="L158" s="175"/>
      <c r="M158" s="176"/>
      <c r="N158" s="177"/>
      <c r="O158" s="177"/>
      <c r="P158" s="178">
        <f>SUM(P159:P186)</f>
        <v>0</v>
      </c>
      <c r="Q158" s="177"/>
      <c r="R158" s="178">
        <f>SUM(R159:R186)</f>
        <v>0</v>
      </c>
      <c r="S158" s="177"/>
      <c r="T158" s="179">
        <f>SUM(T159:T186)</f>
        <v>0</v>
      </c>
      <c r="AR158" s="180" t="s">
        <v>8</v>
      </c>
      <c r="AT158" s="181" t="s">
        <v>75</v>
      </c>
      <c r="AU158" s="181" t="s">
        <v>8</v>
      </c>
      <c r="AY158" s="180" t="s">
        <v>142</v>
      </c>
      <c r="BK158" s="182">
        <f>SUM(BK159:BK186)</f>
        <v>0</v>
      </c>
    </row>
    <row r="159" spans="1:65" s="2" customFormat="1" ht="24.2" customHeight="1">
      <c r="A159" s="33"/>
      <c r="B159" s="34"/>
      <c r="C159" s="185" t="s">
        <v>177</v>
      </c>
      <c r="D159" s="185" t="s">
        <v>145</v>
      </c>
      <c r="E159" s="186" t="s">
        <v>777</v>
      </c>
      <c r="F159" s="187" t="s">
        <v>778</v>
      </c>
      <c r="G159" s="188" t="s">
        <v>649</v>
      </c>
      <c r="H159" s="189">
        <v>0.91</v>
      </c>
      <c r="I159" s="190"/>
      <c r="J159" s="189">
        <f>ROUND(I159*H159,0)</f>
        <v>0</v>
      </c>
      <c r="K159" s="187" t="s">
        <v>173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149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149</v>
      </c>
      <c r="BM159" s="195" t="s">
        <v>205</v>
      </c>
    </row>
    <row r="160" spans="1:65" s="2" customFormat="1" ht="19.5">
      <c r="A160" s="33"/>
      <c r="B160" s="34"/>
      <c r="C160" s="35"/>
      <c r="D160" s="197" t="s">
        <v>150</v>
      </c>
      <c r="E160" s="35"/>
      <c r="F160" s="198" t="s">
        <v>779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13" customFormat="1" ht="11.25">
      <c r="B161" s="211"/>
      <c r="C161" s="212"/>
      <c r="D161" s="197" t="s">
        <v>164</v>
      </c>
      <c r="E161" s="213" t="s">
        <v>1</v>
      </c>
      <c r="F161" s="214" t="s">
        <v>780</v>
      </c>
      <c r="G161" s="212"/>
      <c r="H161" s="215">
        <v>0.91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164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142</v>
      </c>
    </row>
    <row r="162" spans="1:65" s="14" customFormat="1" ht="11.25">
      <c r="B162" s="222"/>
      <c r="C162" s="223"/>
      <c r="D162" s="197" t="s">
        <v>164</v>
      </c>
      <c r="E162" s="224" t="s">
        <v>1</v>
      </c>
      <c r="F162" s="225" t="s">
        <v>166</v>
      </c>
      <c r="G162" s="223"/>
      <c r="H162" s="226">
        <v>0.91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164</v>
      </c>
      <c r="AU162" s="232" t="s">
        <v>85</v>
      </c>
      <c r="AV162" s="14" t="s">
        <v>149</v>
      </c>
      <c r="AW162" s="14" t="s">
        <v>32</v>
      </c>
      <c r="AX162" s="14" t="s">
        <v>8</v>
      </c>
      <c r="AY162" s="232" t="s">
        <v>142</v>
      </c>
    </row>
    <row r="163" spans="1:65" s="2" customFormat="1" ht="24.2" customHeight="1">
      <c r="A163" s="33"/>
      <c r="B163" s="34"/>
      <c r="C163" s="185" t="s">
        <v>216</v>
      </c>
      <c r="D163" s="185" t="s">
        <v>145</v>
      </c>
      <c r="E163" s="186" t="s">
        <v>781</v>
      </c>
      <c r="F163" s="187" t="s">
        <v>782</v>
      </c>
      <c r="G163" s="188" t="s">
        <v>649</v>
      </c>
      <c r="H163" s="189">
        <v>0.91</v>
      </c>
      <c r="I163" s="190"/>
      <c r="J163" s="189">
        <f>ROUND(I163*H163,0)</f>
        <v>0</v>
      </c>
      <c r="K163" s="187" t="s">
        <v>173</v>
      </c>
      <c r="L163" s="38"/>
      <c r="M163" s="191" t="s">
        <v>1</v>
      </c>
      <c r="N163" s="192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149</v>
      </c>
      <c r="AT163" s="195" t="s">
        <v>145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149</v>
      </c>
      <c r="BM163" s="195" t="s">
        <v>210</v>
      </c>
    </row>
    <row r="164" spans="1:65" s="2" customFormat="1" ht="19.5">
      <c r="A164" s="33"/>
      <c r="B164" s="34"/>
      <c r="C164" s="35"/>
      <c r="D164" s="197" t="s">
        <v>150</v>
      </c>
      <c r="E164" s="35"/>
      <c r="F164" s="198" t="s">
        <v>783</v>
      </c>
      <c r="G164" s="35"/>
      <c r="H164" s="35"/>
      <c r="I164" s="199"/>
      <c r="J164" s="35"/>
      <c r="K164" s="35"/>
      <c r="L164" s="38"/>
      <c r="M164" s="200"/>
      <c r="N164" s="201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13" customFormat="1" ht="11.25">
      <c r="B165" s="211"/>
      <c r="C165" s="212"/>
      <c r="D165" s="197" t="s">
        <v>164</v>
      </c>
      <c r="E165" s="213" t="s">
        <v>1</v>
      </c>
      <c r="F165" s="214" t="s">
        <v>780</v>
      </c>
      <c r="G165" s="212"/>
      <c r="H165" s="215">
        <v>0.91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164</v>
      </c>
      <c r="AU165" s="221" t="s">
        <v>85</v>
      </c>
      <c r="AV165" s="13" t="s">
        <v>85</v>
      </c>
      <c r="AW165" s="13" t="s">
        <v>32</v>
      </c>
      <c r="AX165" s="13" t="s">
        <v>76</v>
      </c>
      <c r="AY165" s="221" t="s">
        <v>142</v>
      </c>
    </row>
    <row r="166" spans="1:65" s="14" customFormat="1" ht="11.25">
      <c r="B166" s="222"/>
      <c r="C166" s="223"/>
      <c r="D166" s="197" t="s">
        <v>164</v>
      </c>
      <c r="E166" s="224" t="s">
        <v>1</v>
      </c>
      <c r="F166" s="225" t="s">
        <v>166</v>
      </c>
      <c r="G166" s="223"/>
      <c r="H166" s="226">
        <v>0.91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164</v>
      </c>
      <c r="AU166" s="232" t="s">
        <v>85</v>
      </c>
      <c r="AV166" s="14" t="s">
        <v>149</v>
      </c>
      <c r="AW166" s="14" t="s">
        <v>32</v>
      </c>
      <c r="AX166" s="14" t="s">
        <v>8</v>
      </c>
      <c r="AY166" s="232" t="s">
        <v>142</v>
      </c>
    </row>
    <row r="167" spans="1:65" s="2" customFormat="1" ht="21.75" customHeight="1">
      <c r="A167" s="33"/>
      <c r="B167" s="34"/>
      <c r="C167" s="185" t="s">
        <v>182</v>
      </c>
      <c r="D167" s="185" t="s">
        <v>145</v>
      </c>
      <c r="E167" s="186" t="s">
        <v>784</v>
      </c>
      <c r="F167" s="187" t="s">
        <v>785</v>
      </c>
      <c r="G167" s="188" t="s">
        <v>162</v>
      </c>
      <c r="H167" s="189">
        <v>0.87</v>
      </c>
      <c r="I167" s="190"/>
      <c r="J167" s="189">
        <f>ROUND(I167*H167,0)</f>
        <v>0</v>
      </c>
      <c r="K167" s="187" t="s">
        <v>173</v>
      </c>
      <c r="L167" s="38"/>
      <c r="M167" s="191" t="s">
        <v>1</v>
      </c>
      <c r="N167" s="192" t="s">
        <v>41</v>
      </c>
      <c r="O167" s="70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5" t="s">
        <v>149</v>
      </c>
      <c r="AT167" s="195" t="s">
        <v>145</v>
      </c>
      <c r="AU167" s="195" t="s">
        <v>85</v>
      </c>
      <c r="AY167" s="16" t="s">
        <v>142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</v>
      </c>
      <c r="BK167" s="196">
        <f>ROUND(I167*H167,0)</f>
        <v>0</v>
      </c>
      <c r="BL167" s="16" t="s">
        <v>149</v>
      </c>
      <c r="BM167" s="195" t="s">
        <v>214</v>
      </c>
    </row>
    <row r="168" spans="1:65" s="2" customFormat="1" ht="11.25">
      <c r="A168" s="33"/>
      <c r="B168" s="34"/>
      <c r="C168" s="35"/>
      <c r="D168" s="197" t="s">
        <v>150</v>
      </c>
      <c r="E168" s="35"/>
      <c r="F168" s="198" t="s">
        <v>786</v>
      </c>
      <c r="G168" s="35"/>
      <c r="H168" s="35"/>
      <c r="I168" s="199"/>
      <c r="J168" s="35"/>
      <c r="K168" s="35"/>
      <c r="L168" s="38"/>
      <c r="M168" s="200"/>
      <c r="N168" s="201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85</v>
      </c>
    </row>
    <row r="169" spans="1:65" s="13" customFormat="1" ht="11.25">
      <c r="B169" s="211"/>
      <c r="C169" s="212"/>
      <c r="D169" s="197" t="s">
        <v>164</v>
      </c>
      <c r="E169" s="213" t="s">
        <v>1</v>
      </c>
      <c r="F169" s="214" t="s">
        <v>787</v>
      </c>
      <c r="G169" s="212"/>
      <c r="H169" s="215">
        <v>0.87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164</v>
      </c>
      <c r="AU169" s="221" t="s">
        <v>85</v>
      </c>
      <c r="AV169" s="13" t="s">
        <v>85</v>
      </c>
      <c r="AW169" s="13" t="s">
        <v>32</v>
      </c>
      <c r="AX169" s="13" t="s">
        <v>76</v>
      </c>
      <c r="AY169" s="221" t="s">
        <v>142</v>
      </c>
    </row>
    <row r="170" spans="1:65" s="14" customFormat="1" ht="11.25">
      <c r="B170" s="222"/>
      <c r="C170" s="223"/>
      <c r="D170" s="197" t="s">
        <v>164</v>
      </c>
      <c r="E170" s="224" t="s">
        <v>1</v>
      </c>
      <c r="F170" s="225" t="s">
        <v>166</v>
      </c>
      <c r="G170" s="223"/>
      <c r="H170" s="226">
        <v>0.87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164</v>
      </c>
      <c r="AU170" s="232" t="s">
        <v>85</v>
      </c>
      <c r="AV170" s="14" t="s">
        <v>149</v>
      </c>
      <c r="AW170" s="14" t="s">
        <v>32</v>
      </c>
      <c r="AX170" s="14" t="s">
        <v>8</v>
      </c>
      <c r="AY170" s="232" t="s">
        <v>142</v>
      </c>
    </row>
    <row r="171" spans="1:65" s="2" customFormat="1" ht="16.5" customHeight="1">
      <c r="A171" s="33"/>
      <c r="B171" s="34"/>
      <c r="C171" s="185" t="s">
        <v>9</v>
      </c>
      <c r="D171" s="185" t="s">
        <v>145</v>
      </c>
      <c r="E171" s="186" t="s">
        <v>788</v>
      </c>
      <c r="F171" s="187" t="s">
        <v>789</v>
      </c>
      <c r="G171" s="188" t="s">
        <v>649</v>
      </c>
      <c r="H171" s="189">
        <v>1.08</v>
      </c>
      <c r="I171" s="190"/>
      <c r="J171" s="189">
        <f>ROUND(I171*H171,0)</f>
        <v>0</v>
      </c>
      <c r="K171" s="187" t="s">
        <v>173</v>
      </c>
      <c r="L171" s="38"/>
      <c r="M171" s="191" t="s">
        <v>1</v>
      </c>
      <c r="N171" s="192" t="s">
        <v>41</v>
      </c>
      <c r="O171" s="70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5" t="s">
        <v>149</v>
      </c>
      <c r="AT171" s="195" t="s">
        <v>145</v>
      </c>
      <c r="AU171" s="195" t="s">
        <v>85</v>
      </c>
      <c r="AY171" s="16" t="s">
        <v>142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8</v>
      </c>
      <c r="BK171" s="196">
        <f>ROUND(I171*H171,0)</f>
        <v>0</v>
      </c>
      <c r="BL171" s="16" t="s">
        <v>149</v>
      </c>
      <c r="BM171" s="195" t="s">
        <v>219</v>
      </c>
    </row>
    <row r="172" spans="1:65" s="2" customFormat="1" ht="19.5">
      <c r="A172" s="33"/>
      <c r="B172" s="34"/>
      <c r="C172" s="35"/>
      <c r="D172" s="197" t="s">
        <v>150</v>
      </c>
      <c r="E172" s="35"/>
      <c r="F172" s="198" t="s">
        <v>790</v>
      </c>
      <c r="G172" s="35"/>
      <c r="H172" s="35"/>
      <c r="I172" s="199"/>
      <c r="J172" s="35"/>
      <c r="K172" s="35"/>
      <c r="L172" s="38"/>
      <c r="M172" s="200"/>
      <c r="N172" s="201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85</v>
      </c>
    </row>
    <row r="173" spans="1:65" s="13" customFormat="1" ht="11.25">
      <c r="B173" s="211"/>
      <c r="C173" s="212"/>
      <c r="D173" s="197" t="s">
        <v>164</v>
      </c>
      <c r="E173" s="213" t="s">
        <v>1</v>
      </c>
      <c r="F173" s="214" t="s">
        <v>791</v>
      </c>
      <c r="G173" s="212"/>
      <c r="H173" s="215">
        <v>1.08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164</v>
      </c>
      <c r="AU173" s="221" t="s">
        <v>85</v>
      </c>
      <c r="AV173" s="13" t="s">
        <v>85</v>
      </c>
      <c r="AW173" s="13" t="s">
        <v>32</v>
      </c>
      <c r="AX173" s="13" t="s">
        <v>76</v>
      </c>
      <c r="AY173" s="221" t="s">
        <v>142</v>
      </c>
    </row>
    <row r="174" spans="1:65" s="14" customFormat="1" ht="11.25">
      <c r="B174" s="222"/>
      <c r="C174" s="223"/>
      <c r="D174" s="197" t="s">
        <v>164</v>
      </c>
      <c r="E174" s="224" t="s">
        <v>1</v>
      </c>
      <c r="F174" s="225" t="s">
        <v>166</v>
      </c>
      <c r="G174" s="223"/>
      <c r="H174" s="226">
        <v>1.08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164</v>
      </c>
      <c r="AU174" s="232" t="s">
        <v>85</v>
      </c>
      <c r="AV174" s="14" t="s">
        <v>149</v>
      </c>
      <c r="AW174" s="14" t="s">
        <v>32</v>
      </c>
      <c r="AX174" s="14" t="s">
        <v>8</v>
      </c>
      <c r="AY174" s="232" t="s">
        <v>142</v>
      </c>
    </row>
    <row r="175" spans="1:65" s="2" customFormat="1" ht="24.2" customHeight="1">
      <c r="A175" s="33"/>
      <c r="B175" s="34"/>
      <c r="C175" s="185" t="s">
        <v>186</v>
      </c>
      <c r="D175" s="185" t="s">
        <v>145</v>
      </c>
      <c r="E175" s="186" t="s">
        <v>792</v>
      </c>
      <c r="F175" s="187" t="s">
        <v>793</v>
      </c>
      <c r="G175" s="188" t="s">
        <v>649</v>
      </c>
      <c r="H175" s="189">
        <v>2.4500000000000002</v>
      </c>
      <c r="I175" s="190"/>
      <c r="J175" s="189">
        <f>ROUND(I175*H175,0)</f>
        <v>0</v>
      </c>
      <c r="K175" s="187" t="s">
        <v>173</v>
      </c>
      <c r="L175" s="38"/>
      <c r="M175" s="191" t="s">
        <v>1</v>
      </c>
      <c r="N175" s="192" t="s">
        <v>41</v>
      </c>
      <c r="O175" s="70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5" t="s">
        <v>149</v>
      </c>
      <c r="AT175" s="195" t="s">
        <v>145</v>
      </c>
      <c r="AU175" s="195" t="s">
        <v>85</v>
      </c>
      <c r="AY175" s="16" t="s">
        <v>142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</v>
      </c>
      <c r="BK175" s="196">
        <f>ROUND(I175*H175,0)</f>
        <v>0</v>
      </c>
      <c r="BL175" s="16" t="s">
        <v>149</v>
      </c>
      <c r="BM175" s="195" t="s">
        <v>224</v>
      </c>
    </row>
    <row r="176" spans="1:65" s="2" customFormat="1" ht="19.5">
      <c r="A176" s="33"/>
      <c r="B176" s="34"/>
      <c r="C176" s="35"/>
      <c r="D176" s="197" t="s">
        <v>150</v>
      </c>
      <c r="E176" s="35"/>
      <c r="F176" s="198" t="s">
        <v>794</v>
      </c>
      <c r="G176" s="35"/>
      <c r="H176" s="35"/>
      <c r="I176" s="199"/>
      <c r="J176" s="35"/>
      <c r="K176" s="35"/>
      <c r="L176" s="38"/>
      <c r="M176" s="200"/>
      <c r="N176" s="201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85</v>
      </c>
    </row>
    <row r="177" spans="1:65" s="13" customFormat="1" ht="11.25">
      <c r="B177" s="211"/>
      <c r="C177" s="212"/>
      <c r="D177" s="197" t="s">
        <v>164</v>
      </c>
      <c r="E177" s="213" t="s">
        <v>1</v>
      </c>
      <c r="F177" s="214" t="s">
        <v>795</v>
      </c>
      <c r="G177" s="212"/>
      <c r="H177" s="215">
        <v>2.4500000000000002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164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142</v>
      </c>
    </row>
    <row r="178" spans="1:65" s="14" customFormat="1" ht="11.25">
      <c r="B178" s="222"/>
      <c r="C178" s="223"/>
      <c r="D178" s="197" t="s">
        <v>164</v>
      </c>
      <c r="E178" s="224" t="s">
        <v>1</v>
      </c>
      <c r="F178" s="225" t="s">
        <v>166</v>
      </c>
      <c r="G178" s="223"/>
      <c r="H178" s="226">
        <v>2.4500000000000002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164</v>
      </c>
      <c r="AU178" s="232" t="s">
        <v>85</v>
      </c>
      <c r="AV178" s="14" t="s">
        <v>149</v>
      </c>
      <c r="AW178" s="14" t="s">
        <v>32</v>
      </c>
      <c r="AX178" s="14" t="s">
        <v>8</v>
      </c>
      <c r="AY178" s="232" t="s">
        <v>142</v>
      </c>
    </row>
    <row r="179" spans="1:65" s="2" customFormat="1" ht="24.2" customHeight="1">
      <c r="A179" s="33"/>
      <c r="B179" s="34"/>
      <c r="C179" s="185" t="s">
        <v>231</v>
      </c>
      <c r="D179" s="185" t="s">
        <v>145</v>
      </c>
      <c r="E179" s="186" t="s">
        <v>796</v>
      </c>
      <c r="F179" s="187" t="s">
        <v>797</v>
      </c>
      <c r="G179" s="188" t="s">
        <v>162</v>
      </c>
      <c r="H179" s="189">
        <v>17.53</v>
      </c>
      <c r="I179" s="190"/>
      <c r="J179" s="189">
        <f>ROUND(I179*H179,0)</f>
        <v>0</v>
      </c>
      <c r="K179" s="187" t="s">
        <v>173</v>
      </c>
      <c r="L179" s="38"/>
      <c r="M179" s="191" t="s">
        <v>1</v>
      </c>
      <c r="N179" s="192" t="s">
        <v>41</v>
      </c>
      <c r="O179" s="70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5" t="s">
        <v>149</v>
      </c>
      <c r="AT179" s="195" t="s">
        <v>145</v>
      </c>
      <c r="AU179" s="195" t="s">
        <v>85</v>
      </c>
      <c r="AY179" s="16" t="s">
        <v>142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8</v>
      </c>
      <c r="BK179" s="196">
        <f>ROUND(I179*H179,0)</f>
        <v>0</v>
      </c>
      <c r="BL179" s="16" t="s">
        <v>149</v>
      </c>
      <c r="BM179" s="195" t="s">
        <v>225</v>
      </c>
    </row>
    <row r="180" spans="1:65" s="2" customFormat="1" ht="19.5">
      <c r="A180" s="33"/>
      <c r="B180" s="34"/>
      <c r="C180" s="35"/>
      <c r="D180" s="197" t="s">
        <v>150</v>
      </c>
      <c r="E180" s="35"/>
      <c r="F180" s="198" t="s">
        <v>798</v>
      </c>
      <c r="G180" s="35"/>
      <c r="H180" s="35"/>
      <c r="I180" s="199"/>
      <c r="J180" s="35"/>
      <c r="K180" s="35"/>
      <c r="L180" s="38"/>
      <c r="M180" s="200"/>
      <c r="N180" s="201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85</v>
      </c>
    </row>
    <row r="181" spans="1:65" s="13" customFormat="1" ht="11.25">
      <c r="B181" s="211"/>
      <c r="C181" s="212"/>
      <c r="D181" s="197" t="s">
        <v>164</v>
      </c>
      <c r="E181" s="213" t="s">
        <v>1</v>
      </c>
      <c r="F181" s="214" t="s">
        <v>799</v>
      </c>
      <c r="G181" s="212"/>
      <c r="H181" s="215">
        <v>17.53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164</v>
      </c>
      <c r="AU181" s="221" t="s">
        <v>85</v>
      </c>
      <c r="AV181" s="13" t="s">
        <v>85</v>
      </c>
      <c r="AW181" s="13" t="s">
        <v>32</v>
      </c>
      <c r="AX181" s="13" t="s">
        <v>76</v>
      </c>
      <c r="AY181" s="221" t="s">
        <v>142</v>
      </c>
    </row>
    <row r="182" spans="1:65" s="14" customFormat="1" ht="11.25">
      <c r="B182" s="222"/>
      <c r="C182" s="223"/>
      <c r="D182" s="197" t="s">
        <v>164</v>
      </c>
      <c r="E182" s="224" t="s">
        <v>1</v>
      </c>
      <c r="F182" s="225" t="s">
        <v>166</v>
      </c>
      <c r="G182" s="223"/>
      <c r="H182" s="226">
        <v>17.53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164</v>
      </c>
      <c r="AU182" s="232" t="s">
        <v>85</v>
      </c>
      <c r="AV182" s="14" t="s">
        <v>149</v>
      </c>
      <c r="AW182" s="14" t="s">
        <v>32</v>
      </c>
      <c r="AX182" s="14" t="s">
        <v>8</v>
      </c>
      <c r="AY182" s="232" t="s">
        <v>142</v>
      </c>
    </row>
    <row r="183" spans="1:65" s="2" customFormat="1" ht="24.2" customHeight="1">
      <c r="A183" s="33"/>
      <c r="B183" s="34"/>
      <c r="C183" s="185" t="s">
        <v>191</v>
      </c>
      <c r="D183" s="185" t="s">
        <v>145</v>
      </c>
      <c r="E183" s="186" t="s">
        <v>800</v>
      </c>
      <c r="F183" s="187" t="s">
        <v>801</v>
      </c>
      <c r="G183" s="188" t="s">
        <v>148</v>
      </c>
      <c r="H183" s="189">
        <v>34.75</v>
      </c>
      <c r="I183" s="190"/>
      <c r="J183" s="189">
        <f>ROUND(I183*H183,0)</f>
        <v>0</v>
      </c>
      <c r="K183" s="187" t="s">
        <v>173</v>
      </c>
      <c r="L183" s="38"/>
      <c r="M183" s="191" t="s">
        <v>1</v>
      </c>
      <c r="N183" s="192" t="s">
        <v>41</v>
      </c>
      <c r="O183" s="70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5" t="s">
        <v>149</v>
      </c>
      <c r="AT183" s="195" t="s">
        <v>145</v>
      </c>
      <c r="AU183" s="195" t="s">
        <v>85</v>
      </c>
      <c r="AY183" s="16" t="s">
        <v>142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8</v>
      </c>
      <c r="BK183" s="196">
        <f>ROUND(I183*H183,0)</f>
        <v>0</v>
      </c>
      <c r="BL183" s="16" t="s">
        <v>149</v>
      </c>
      <c r="BM183" s="195" t="s">
        <v>229</v>
      </c>
    </row>
    <row r="184" spans="1:65" s="2" customFormat="1" ht="29.25">
      <c r="A184" s="33"/>
      <c r="B184" s="34"/>
      <c r="C184" s="35"/>
      <c r="D184" s="197" t="s">
        <v>150</v>
      </c>
      <c r="E184" s="35"/>
      <c r="F184" s="198" t="s">
        <v>802</v>
      </c>
      <c r="G184" s="35"/>
      <c r="H184" s="35"/>
      <c r="I184" s="199"/>
      <c r="J184" s="35"/>
      <c r="K184" s="35"/>
      <c r="L184" s="38"/>
      <c r="M184" s="200"/>
      <c r="N184" s="201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85</v>
      </c>
    </row>
    <row r="185" spans="1:65" s="13" customFormat="1" ht="11.25">
      <c r="B185" s="211"/>
      <c r="C185" s="212"/>
      <c r="D185" s="197" t="s">
        <v>164</v>
      </c>
      <c r="E185" s="213" t="s">
        <v>1</v>
      </c>
      <c r="F185" s="214" t="s">
        <v>803</v>
      </c>
      <c r="G185" s="212"/>
      <c r="H185" s="215">
        <v>34.75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164</v>
      </c>
      <c r="AU185" s="221" t="s">
        <v>85</v>
      </c>
      <c r="AV185" s="13" t="s">
        <v>85</v>
      </c>
      <c r="AW185" s="13" t="s">
        <v>32</v>
      </c>
      <c r="AX185" s="13" t="s">
        <v>76</v>
      </c>
      <c r="AY185" s="221" t="s">
        <v>142</v>
      </c>
    </row>
    <row r="186" spans="1:65" s="14" customFormat="1" ht="11.25">
      <c r="B186" s="222"/>
      <c r="C186" s="223"/>
      <c r="D186" s="197" t="s">
        <v>164</v>
      </c>
      <c r="E186" s="224" t="s">
        <v>1</v>
      </c>
      <c r="F186" s="225" t="s">
        <v>166</v>
      </c>
      <c r="G186" s="223"/>
      <c r="H186" s="226">
        <v>34.75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164</v>
      </c>
      <c r="AU186" s="232" t="s">
        <v>85</v>
      </c>
      <c r="AV186" s="14" t="s">
        <v>149</v>
      </c>
      <c r="AW186" s="14" t="s">
        <v>32</v>
      </c>
      <c r="AX186" s="14" t="s">
        <v>8</v>
      </c>
      <c r="AY186" s="232" t="s">
        <v>142</v>
      </c>
    </row>
    <row r="187" spans="1:65" s="12" customFormat="1" ht="22.9" customHeight="1">
      <c r="B187" s="169"/>
      <c r="C187" s="170"/>
      <c r="D187" s="171" t="s">
        <v>75</v>
      </c>
      <c r="E187" s="183" t="s">
        <v>198</v>
      </c>
      <c r="F187" s="183" t="s">
        <v>292</v>
      </c>
      <c r="G187" s="170"/>
      <c r="H187" s="170"/>
      <c r="I187" s="173"/>
      <c r="J187" s="184">
        <f>BK187</f>
        <v>0</v>
      </c>
      <c r="K187" s="170"/>
      <c r="L187" s="175"/>
      <c r="M187" s="176"/>
      <c r="N187" s="177"/>
      <c r="O187" s="177"/>
      <c r="P187" s="178">
        <f>SUM(P188:P209)</f>
        <v>0</v>
      </c>
      <c r="Q187" s="177"/>
      <c r="R187" s="178">
        <f>SUM(R188:R209)</f>
        <v>0</v>
      </c>
      <c r="S187" s="177"/>
      <c r="T187" s="179">
        <f>SUM(T188:T209)</f>
        <v>0</v>
      </c>
      <c r="AR187" s="180" t="s">
        <v>8</v>
      </c>
      <c r="AT187" s="181" t="s">
        <v>75</v>
      </c>
      <c r="AU187" s="181" t="s">
        <v>8</v>
      </c>
      <c r="AY187" s="180" t="s">
        <v>142</v>
      </c>
      <c r="BK187" s="182">
        <f>SUM(BK188:BK209)</f>
        <v>0</v>
      </c>
    </row>
    <row r="188" spans="1:65" s="2" customFormat="1" ht="33" customHeight="1">
      <c r="A188" s="33"/>
      <c r="B188" s="34"/>
      <c r="C188" s="185" t="s">
        <v>240</v>
      </c>
      <c r="D188" s="185" t="s">
        <v>145</v>
      </c>
      <c r="E188" s="186" t="s">
        <v>804</v>
      </c>
      <c r="F188" s="187" t="s">
        <v>805</v>
      </c>
      <c r="G188" s="188" t="s">
        <v>148</v>
      </c>
      <c r="H188" s="189">
        <v>41.05</v>
      </c>
      <c r="I188" s="190"/>
      <c r="J188" s="189">
        <f>ROUND(I188*H188,0)</f>
        <v>0</v>
      </c>
      <c r="K188" s="187" t="s">
        <v>173</v>
      </c>
      <c r="L188" s="38"/>
      <c r="M188" s="191" t="s">
        <v>1</v>
      </c>
      <c r="N188" s="192" t="s">
        <v>41</v>
      </c>
      <c r="O188" s="70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5" t="s">
        <v>149</v>
      </c>
      <c r="AT188" s="195" t="s">
        <v>145</v>
      </c>
      <c r="AU188" s="195" t="s">
        <v>85</v>
      </c>
      <c r="AY188" s="16" t="s">
        <v>142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8</v>
      </c>
      <c r="BK188" s="196">
        <f>ROUND(I188*H188,0)</f>
        <v>0</v>
      </c>
      <c r="BL188" s="16" t="s">
        <v>149</v>
      </c>
      <c r="BM188" s="195" t="s">
        <v>234</v>
      </c>
    </row>
    <row r="189" spans="1:65" s="2" customFormat="1" ht="29.25">
      <c r="A189" s="33"/>
      <c r="B189" s="34"/>
      <c r="C189" s="35"/>
      <c r="D189" s="197" t="s">
        <v>150</v>
      </c>
      <c r="E189" s="35"/>
      <c r="F189" s="198" t="s">
        <v>806</v>
      </c>
      <c r="G189" s="35"/>
      <c r="H189" s="35"/>
      <c r="I189" s="199"/>
      <c r="J189" s="35"/>
      <c r="K189" s="35"/>
      <c r="L189" s="38"/>
      <c r="M189" s="200"/>
      <c r="N189" s="201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150</v>
      </c>
      <c r="AU189" s="16" t="s">
        <v>85</v>
      </c>
    </row>
    <row r="190" spans="1:65" s="13" customFormat="1" ht="11.25">
      <c r="B190" s="211"/>
      <c r="C190" s="212"/>
      <c r="D190" s="197" t="s">
        <v>164</v>
      </c>
      <c r="E190" s="213" t="s">
        <v>1</v>
      </c>
      <c r="F190" s="214" t="s">
        <v>807</v>
      </c>
      <c r="G190" s="212"/>
      <c r="H190" s="215">
        <v>41.05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164</v>
      </c>
      <c r="AU190" s="221" t="s">
        <v>85</v>
      </c>
      <c r="AV190" s="13" t="s">
        <v>85</v>
      </c>
      <c r="AW190" s="13" t="s">
        <v>32</v>
      </c>
      <c r="AX190" s="13" t="s">
        <v>76</v>
      </c>
      <c r="AY190" s="221" t="s">
        <v>142</v>
      </c>
    </row>
    <row r="191" spans="1:65" s="14" customFormat="1" ht="11.25">
      <c r="B191" s="222"/>
      <c r="C191" s="223"/>
      <c r="D191" s="197" t="s">
        <v>164</v>
      </c>
      <c r="E191" s="224" t="s">
        <v>1</v>
      </c>
      <c r="F191" s="225" t="s">
        <v>166</v>
      </c>
      <c r="G191" s="223"/>
      <c r="H191" s="226">
        <v>41.05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164</v>
      </c>
      <c r="AU191" s="232" t="s">
        <v>85</v>
      </c>
      <c r="AV191" s="14" t="s">
        <v>149</v>
      </c>
      <c r="AW191" s="14" t="s">
        <v>32</v>
      </c>
      <c r="AX191" s="14" t="s">
        <v>8</v>
      </c>
      <c r="AY191" s="232" t="s">
        <v>142</v>
      </c>
    </row>
    <row r="192" spans="1:65" s="2" customFormat="1" ht="21.75" customHeight="1">
      <c r="A192" s="33"/>
      <c r="B192" s="34"/>
      <c r="C192" s="202" t="s">
        <v>196</v>
      </c>
      <c r="D192" s="202" t="s">
        <v>152</v>
      </c>
      <c r="E192" s="203" t="s">
        <v>808</v>
      </c>
      <c r="F192" s="204" t="s">
        <v>809</v>
      </c>
      <c r="G192" s="205" t="s">
        <v>148</v>
      </c>
      <c r="H192" s="206">
        <v>41.05</v>
      </c>
      <c r="I192" s="207"/>
      <c r="J192" s="206">
        <f>ROUND(I192*H192,0)</f>
        <v>0</v>
      </c>
      <c r="K192" s="204" t="s">
        <v>173</v>
      </c>
      <c r="L192" s="208"/>
      <c r="M192" s="209" t="s">
        <v>1</v>
      </c>
      <c r="N192" s="210" t="s">
        <v>41</v>
      </c>
      <c r="O192" s="70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5" t="s">
        <v>156</v>
      </c>
      <c r="AT192" s="195" t="s">
        <v>152</v>
      </c>
      <c r="AU192" s="195" t="s">
        <v>85</v>
      </c>
      <c r="AY192" s="16" t="s">
        <v>142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8</v>
      </c>
      <c r="BK192" s="196">
        <f>ROUND(I192*H192,0)</f>
        <v>0</v>
      </c>
      <c r="BL192" s="16" t="s">
        <v>149</v>
      </c>
      <c r="BM192" s="195" t="s">
        <v>238</v>
      </c>
    </row>
    <row r="193" spans="1:65" s="2" customFormat="1" ht="11.25">
      <c r="A193" s="33"/>
      <c r="B193" s="34"/>
      <c r="C193" s="35"/>
      <c r="D193" s="197" t="s">
        <v>150</v>
      </c>
      <c r="E193" s="35"/>
      <c r="F193" s="198" t="s">
        <v>809</v>
      </c>
      <c r="G193" s="35"/>
      <c r="H193" s="35"/>
      <c r="I193" s="199"/>
      <c r="J193" s="35"/>
      <c r="K193" s="35"/>
      <c r="L193" s="38"/>
      <c r="M193" s="200"/>
      <c r="N193" s="201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150</v>
      </c>
      <c r="AU193" s="16" t="s">
        <v>85</v>
      </c>
    </row>
    <row r="194" spans="1:65" s="2" customFormat="1" ht="24.2" customHeight="1">
      <c r="A194" s="33"/>
      <c r="B194" s="34"/>
      <c r="C194" s="185" t="s">
        <v>7</v>
      </c>
      <c r="D194" s="185" t="s">
        <v>145</v>
      </c>
      <c r="E194" s="186" t="s">
        <v>810</v>
      </c>
      <c r="F194" s="187" t="s">
        <v>811</v>
      </c>
      <c r="G194" s="188" t="s">
        <v>148</v>
      </c>
      <c r="H194" s="189">
        <v>9.0299999999999994</v>
      </c>
      <c r="I194" s="190"/>
      <c r="J194" s="189">
        <f>ROUND(I194*H194,0)</f>
        <v>0</v>
      </c>
      <c r="K194" s="187" t="s">
        <v>173</v>
      </c>
      <c r="L194" s="38"/>
      <c r="M194" s="191" t="s">
        <v>1</v>
      </c>
      <c r="N194" s="192" t="s">
        <v>41</v>
      </c>
      <c r="O194" s="70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5" t="s">
        <v>149</v>
      </c>
      <c r="AT194" s="195" t="s">
        <v>145</v>
      </c>
      <c r="AU194" s="195" t="s">
        <v>85</v>
      </c>
      <c r="AY194" s="16" t="s">
        <v>142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8</v>
      </c>
      <c r="BK194" s="196">
        <f>ROUND(I194*H194,0)</f>
        <v>0</v>
      </c>
      <c r="BL194" s="16" t="s">
        <v>149</v>
      </c>
      <c r="BM194" s="195" t="s">
        <v>243</v>
      </c>
    </row>
    <row r="195" spans="1:65" s="2" customFormat="1" ht="39">
      <c r="A195" s="33"/>
      <c r="B195" s="34"/>
      <c r="C195" s="35"/>
      <c r="D195" s="197" t="s">
        <v>150</v>
      </c>
      <c r="E195" s="35"/>
      <c r="F195" s="198" t="s">
        <v>812</v>
      </c>
      <c r="G195" s="35"/>
      <c r="H195" s="35"/>
      <c r="I195" s="199"/>
      <c r="J195" s="35"/>
      <c r="K195" s="35"/>
      <c r="L195" s="38"/>
      <c r="M195" s="200"/>
      <c r="N195" s="201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85</v>
      </c>
    </row>
    <row r="196" spans="1:65" s="2" customFormat="1" ht="16.5" customHeight="1">
      <c r="A196" s="33"/>
      <c r="B196" s="34"/>
      <c r="C196" s="202" t="s">
        <v>201</v>
      </c>
      <c r="D196" s="202" t="s">
        <v>152</v>
      </c>
      <c r="E196" s="203" t="s">
        <v>813</v>
      </c>
      <c r="F196" s="204" t="s">
        <v>814</v>
      </c>
      <c r="G196" s="205" t="s">
        <v>148</v>
      </c>
      <c r="H196" s="206">
        <v>9.0299999999999994</v>
      </c>
      <c r="I196" s="207"/>
      <c r="J196" s="206">
        <f>ROUND(I196*H196,0)</f>
        <v>0</v>
      </c>
      <c r="K196" s="204" t="s">
        <v>173</v>
      </c>
      <c r="L196" s="208"/>
      <c r="M196" s="209" t="s">
        <v>1</v>
      </c>
      <c r="N196" s="210" t="s">
        <v>41</v>
      </c>
      <c r="O196" s="70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5" t="s">
        <v>156</v>
      </c>
      <c r="AT196" s="195" t="s">
        <v>152</v>
      </c>
      <c r="AU196" s="195" t="s">
        <v>85</v>
      </c>
      <c r="AY196" s="16" t="s">
        <v>142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</v>
      </c>
      <c r="BK196" s="196">
        <f>ROUND(I196*H196,0)</f>
        <v>0</v>
      </c>
      <c r="BL196" s="16" t="s">
        <v>149</v>
      </c>
      <c r="BM196" s="195" t="s">
        <v>248</v>
      </c>
    </row>
    <row r="197" spans="1:65" s="2" customFormat="1" ht="11.25">
      <c r="A197" s="33"/>
      <c r="B197" s="34"/>
      <c r="C197" s="35"/>
      <c r="D197" s="197" t="s">
        <v>150</v>
      </c>
      <c r="E197" s="35"/>
      <c r="F197" s="198" t="s">
        <v>814</v>
      </c>
      <c r="G197" s="35"/>
      <c r="H197" s="35"/>
      <c r="I197" s="199"/>
      <c r="J197" s="35"/>
      <c r="K197" s="35"/>
      <c r="L197" s="38"/>
      <c r="M197" s="200"/>
      <c r="N197" s="201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85</v>
      </c>
    </row>
    <row r="198" spans="1:65" s="2" customFormat="1" ht="37.9" customHeight="1">
      <c r="A198" s="33"/>
      <c r="B198" s="34"/>
      <c r="C198" s="185" t="s">
        <v>258</v>
      </c>
      <c r="D198" s="185" t="s">
        <v>145</v>
      </c>
      <c r="E198" s="186" t="s">
        <v>651</v>
      </c>
      <c r="F198" s="187" t="s">
        <v>652</v>
      </c>
      <c r="G198" s="188" t="s">
        <v>649</v>
      </c>
      <c r="H198" s="189">
        <v>1.46</v>
      </c>
      <c r="I198" s="190"/>
      <c r="J198" s="189">
        <f>ROUND(I198*H198,0)</f>
        <v>0</v>
      </c>
      <c r="K198" s="187" t="s">
        <v>173</v>
      </c>
      <c r="L198" s="38"/>
      <c r="M198" s="191" t="s">
        <v>1</v>
      </c>
      <c r="N198" s="192" t="s">
        <v>41</v>
      </c>
      <c r="O198" s="70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5" t="s">
        <v>149</v>
      </c>
      <c r="AT198" s="195" t="s">
        <v>145</v>
      </c>
      <c r="AU198" s="195" t="s">
        <v>85</v>
      </c>
      <c r="AY198" s="16" t="s">
        <v>142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8</v>
      </c>
      <c r="BK198" s="196">
        <f>ROUND(I198*H198,0)</f>
        <v>0</v>
      </c>
      <c r="BL198" s="16" t="s">
        <v>149</v>
      </c>
      <c r="BM198" s="195" t="s">
        <v>252</v>
      </c>
    </row>
    <row r="199" spans="1:65" s="2" customFormat="1" ht="19.5">
      <c r="A199" s="33"/>
      <c r="B199" s="34"/>
      <c r="C199" s="35"/>
      <c r="D199" s="197" t="s">
        <v>150</v>
      </c>
      <c r="E199" s="35"/>
      <c r="F199" s="198" t="s">
        <v>653</v>
      </c>
      <c r="G199" s="35"/>
      <c r="H199" s="35"/>
      <c r="I199" s="199"/>
      <c r="J199" s="35"/>
      <c r="K199" s="35"/>
      <c r="L199" s="38"/>
      <c r="M199" s="200"/>
      <c r="N199" s="201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85</v>
      </c>
    </row>
    <row r="200" spans="1:65" s="2" customFormat="1" ht="24.2" customHeight="1">
      <c r="A200" s="33"/>
      <c r="B200" s="34"/>
      <c r="C200" s="185" t="s">
        <v>205</v>
      </c>
      <c r="D200" s="185" t="s">
        <v>145</v>
      </c>
      <c r="E200" s="186" t="s">
        <v>657</v>
      </c>
      <c r="F200" s="187" t="s">
        <v>658</v>
      </c>
      <c r="G200" s="188" t="s">
        <v>162</v>
      </c>
      <c r="H200" s="189">
        <v>10.11</v>
      </c>
      <c r="I200" s="190"/>
      <c r="J200" s="189">
        <f>ROUND(I200*H200,0)</f>
        <v>0</v>
      </c>
      <c r="K200" s="187" t="s">
        <v>173</v>
      </c>
      <c r="L200" s="38"/>
      <c r="M200" s="191" t="s">
        <v>1</v>
      </c>
      <c r="N200" s="192" t="s">
        <v>41</v>
      </c>
      <c r="O200" s="70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5" t="s">
        <v>149</v>
      </c>
      <c r="AT200" s="195" t="s">
        <v>145</v>
      </c>
      <c r="AU200" s="195" t="s">
        <v>85</v>
      </c>
      <c r="AY200" s="16" t="s">
        <v>142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8</v>
      </c>
      <c r="BK200" s="196">
        <f>ROUND(I200*H200,0)</f>
        <v>0</v>
      </c>
      <c r="BL200" s="16" t="s">
        <v>149</v>
      </c>
      <c r="BM200" s="195" t="s">
        <v>256</v>
      </c>
    </row>
    <row r="201" spans="1:65" s="2" customFormat="1" ht="29.25">
      <c r="A201" s="33"/>
      <c r="B201" s="34"/>
      <c r="C201" s="35"/>
      <c r="D201" s="197" t="s">
        <v>150</v>
      </c>
      <c r="E201" s="35"/>
      <c r="F201" s="198" t="s">
        <v>659</v>
      </c>
      <c r="G201" s="35"/>
      <c r="H201" s="35"/>
      <c r="I201" s="199"/>
      <c r="J201" s="35"/>
      <c r="K201" s="35"/>
      <c r="L201" s="38"/>
      <c r="M201" s="200"/>
      <c r="N201" s="201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85</v>
      </c>
    </row>
    <row r="202" spans="1:65" s="2" customFormat="1" ht="33" customHeight="1">
      <c r="A202" s="33"/>
      <c r="B202" s="34"/>
      <c r="C202" s="185" t="s">
        <v>267</v>
      </c>
      <c r="D202" s="185" t="s">
        <v>145</v>
      </c>
      <c r="E202" s="186" t="s">
        <v>815</v>
      </c>
      <c r="F202" s="187" t="s">
        <v>816</v>
      </c>
      <c r="G202" s="188" t="s">
        <v>162</v>
      </c>
      <c r="H202" s="189">
        <v>17.53</v>
      </c>
      <c r="I202" s="190"/>
      <c r="J202" s="189">
        <f>ROUND(I202*H202,0)</f>
        <v>0</v>
      </c>
      <c r="K202" s="187" t="s">
        <v>173</v>
      </c>
      <c r="L202" s="38"/>
      <c r="M202" s="191" t="s">
        <v>1</v>
      </c>
      <c r="N202" s="192" t="s">
        <v>41</v>
      </c>
      <c r="O202" s="70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5" t="s">
        <v>149</v>
      </c>
      <c r="AT202" s="195" t="s">
        <v>145</v>
      </c>
      <c r="AU202" s="195" t="s">
        <v>85</v>
      </c>
      <c r="AY202" s="16" t="s">
        <v>142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6" t="s">
        <v>8</v>
      </c>
      <c r="BK202" s="196">
        <f>ROUND(I202*H202,0)</f>
        <v>0</v>
      </c>
      <c r="BL202" s="16" t="s">
        <v>149</v>
      </c>
      <c r="BM202" s="195" t="s">
        <v>261</v>
      </c>
    </row>
    <row r="203" spans="1:65" s="2" customFormat="1" ht="29.25">
      <c r="A203" s="33"/>
      <c r="B203" s="34"/>
      <c r="C203" s="35"/>
      <c r="D203" s="197" t="s">
        <v>150</v>
      </c>
      <c r="E203" s="35"/>
      <c r="F203" s="198" t="s">
        <v>817</v>
      </c>
      <c r="G203" s="35"/>
      <c r="H203" s="35"/>
      <c r="I203" s="199"/>
      <c r="J203" s="35"/>
      <c r="K203" s="35"/>
      <c r="L203" s="38"/>
      <c r="M203" s="200"/>
      <c r="N203" s="201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85</v>
      </c>
    </row>
    <row r="204" spans="1:65" s="2" customFormat="1" ht="24.2" customHeight="1">
      <c r="A204" s="33"/>
      <c r="B204" s="34"/>
      <c r="C204" s="185" t="s">
        <v>210</v>
      </c>
      <c r="D204" s="185" t="s">
        <v>145</v>
      </c>
      <c r="E204" s="186" t="s">
        <v>818</v>
      </c>
      <c r="F204" s="187" t="s">
        <v>819</v>
      </c>
      <c r="G204" s="188" t="s">
        <v>649</v>
      </c>
      <c r="H204" s="189">
        <v>1.58</v>
      </c>
      <c r="I204" s="190"/>
      <c r="J204" s="189">
        <f>ROUND(I204*H204,0)</f>
        <v>0</v>
      </c>
      <c r="K204" s="187" t="s">
        <v>173</v>
      </c>
      <c r="L204" s="38"/>
      <c r="M204" s="191" t="s">
        <v>1</v>
      </c>
      <c r="N204" s="192" t="s">
        <v>41</v>
      </c>
      <c r="O204" s="70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5" t="s">
        <v>149</v>
      </c>
      <c r="AT204" s="195" t="s">
        <v>145</v>
      </c>
      <c r="AU204" s="195" t="s">
        <v>85</v>
      </c>
      <c r="AY204" s="16" t="s">
        <v>142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6" t="s">
        <v>8</v>
      </c>
      <c r="BK204" s="196">
        <f>ROUND(I204*H204,0)</f>
        <v>0</v>
      </c>
      <c r="BL204" s="16" t="s">
        <v>149</v>
      </c>
      <c r="BM204" s="195" t="s">
        <v>265</v>
      </c>
    </row>
    <row r="205" spans="1:65" s="2" customFormat="1" ht="19.5">
      <c r="A205" s="33"/>
      <c r="B205" s="34"/>
      <c r="C205" s="35"/>
      <c r="D205" s="197" t="s">
        <v>150</v>
      </c>
      <c r="E205" s="35"/>
      <c r="F205" s="198" t="s">
        <v>820</v>
      </c>
      <c r="G205" s="35"/>
      <c r="H205" s="35"/>
      <c r="I205" s="199"/>
      <c r="J205" s="35"/>
      <c r="K205" s="35"/>
      <c r="L205" s="38"/>
      <c r="M205" s="200"/>
      <c r="N205" s="201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85</v>
      </c>
    </row>
    <row r="206" spans="1:65" s="2" customFormat="1" ht="24.2" customHeight="1">
      <c r="A206" s="33"/>
      <c r="B206" s="34"/>
      <c r="C206" s="185" t="s">
        <v>277</v>
      </c>
      <c r="D206" s="185" t="s">
        <v>145</v>
      </c>
      <c r="E206" s="186" t="s">
        <v>821</v>
      </c>
      <c r="F206" s="187" t="s">
        <v>822</v>
      </c>
      <c r="G206" s="188" t="s">
        <v>649</v>
      </c>
      <c r="H206" s="189">
        <v>2.4500000000000002</v>
      </c>
      <c r="I206" s="190"/>
      <c r="J206" s="189">
        <f>ROUND(I206*H206,0)</f>
        <v>0</v>
      </c>
      <c r="K206" s="187" t="s">
        <v>173</v>
      </c>
      <c r="L206" s="38"/>
      <c r="M206" s="191" t="s">
        <v>1</v>
      </c>
      <c r="N206" s="192" t="s">
        <v>41</v>
      </c>
      <c r="O206" s="70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5" t="s">
        <v>149</v>
      </c>
      <c r="AT206" s="195" t="s">
        <v>145</v>
      </c>
      <c r="AU206" s="195" t="s">
        <v>85</v>
      </c>
      <c r="AY206" s="16" t="s">
        <v>142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8</v>
      </c>
      <c r="BK206" s="196">
        <f>ROUND(I206*H206,0)</f>
        <v>0</v>
      </c>
      <c r="BL206" s="16" t="s">
        <v>149</v>
      </c>
      <c r="BM206" s="195" t="s">
        <v>271</v>
      </c>
    </row>
    <row r="207" spans="1:65" s="2" customFormat="1" ht="19.5">
      <c r="A207" s="33"/>
      <c r="B207" s="34"/>
      <c r="C207" s="35"/>
      <c r="D207" s="197" t="s">
        <v>150</v>
      </c>
      <c r="E207" s="35"/>
      <c r="F207" s="198" t="s">
        <v>823</v>
      </c>
      <c r="G207" s="35"/>
      <c r="H207" s="35"/>
      <c r="I207" s="199"/>
      <c r="J207" s="35"/>
      <c r="K207" s="35"/>
      <c r="L207" s="38"/>
      <c r="M207" s="200"/>
      <c r="N207" s="201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85</v>
      </c>
    </row>
    <row r="208" spans="1:65" s="2" customFormat="1" ht="21.75" customHeight="1">
      <c r="A208" s="33"/>
      <c r="B208" s="34"/>
      <c r="C208" s="185" t="s">
        <v>214</v>
      </c>
      <c r="D208" s="185" t="s">
        <v>145</v>
      </c>
      <c r="E208" s="186" t="s">
        <v>824</v>
      </c>
      <c r="F208" s="187" t="s">
        <v>825</v>
      </c>
      <c r="G208" s="188" t="s">
        <v>162</v>
      </c>
      <c r="H208" s="189">
        <v>0.6</v>
      </c>
      <c r="I208" s="190"/>
      <c r="J208" s="189">
        <f>ROUND(I208*H208,0)</f>
        <v>0</v>
      </c>
      <c r="K208" s="187" t="s">
        <v>173</v>
      </c>
      <c r="L208" s="38"/>
      <c r="M208" s="191" t="s">
        <v>1</v>
      </c>
      <c r="N208" s="192" t="s">
        <v>41</v>
      </c>
      <c r="O208" s="70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5" t="s">
        <v>149</v>
      </c>
      <c r="AT208" s="195" t="s">
        <v>145</v>
      </c>
      <c r="AU208" s="195" t="s">
        <v>85</v>
      </c>
      <c r="AY208" s="16" t="s">
        <v>142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6" t="s">
        <v>8</v>
      </c>
      <c r="BK208" s="196">
        <f>ROUND(I208*H208,0)</f>
        <v>0</v>
      </c>
      <c r="BL208" s="16" t="s">
        <v>149</v>
      </c>
      <c r="BM208" s="195" t="s">
        <v>275</v>
      </c>
    </row>
    <row r="209" spans="1:65" s="2" customFormat="1" ht="29.25">
      <c r="A209" s="33"/>
      <c r="B209" s="34"/>
      <c r="C209" s="35"/>
      <c r="D209" s="197" t="s">
        <v>150</v>
      </c>
      <c r="E209" s="35"/>
      <c r="F209" s="198" t="s">
        <v>826</v>
      </c>
      <c r="G209" s="35"/>
      <c r="H209" s="35"/>
      <c r="I209" s="199"/>
      <c r="J209" s="35"/>
      <c r="K209" s="35"/>
      <c r="L209" s="38"/>
      <c r="M209" s="200"/>
      <c r="N209" s="201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85</v>
      </c>
    </row>
    <row r="210" spans="1:65" s="12" customFormat="1" ht="22.9" customHeight="1">
      <c r="B210" s="169"/>
      <c r="C210" s="170"/>
      <c r="D210" s="171" t="s">
        <v>75</v>
      </c>
      <c r="E210" s="183" t="s">
        <v>428</v>
      </c>
      <c r="F210" s="183" t="s">
        <v>429</v>
      </c>
      <c r="G210" s="170"/>
      <c r="H210" s="170"/>
      <c r="I210" s="173"/>
      <c r="J210" s="184">
        <f>BK210</f>
        <v>0</v>
      </c>
      <c r="K210" s="170"/>
      <c r="L210" s="175"/>
      <c r="M210" s="176"/>
      <c r="N210" s="177"/>
      <c r="O210" s="177"/>
      <c r="P210" s="178">
        <f>SUM(P211:P222)</f>
        <v>0</v>
      </c>
      <c r="Q210" s="177"/>
      <c r="R210" s="178">
        <f>SUM(R211:R222)</f>
        <v>0</v>
      </c>
      <c r="S210" s="177"/>
      <c r="T210" s="179">
        <f>SUM(T211:T222)</f>
        <v>0</v>
      </c>
      <c r="AR210" s="180" t="s">
        <v>8</v>
      </c>
      <c r="AT210" s="181" t="s">
        <v>75</v>
      </c>
      <c r="AU210" s="181" t="s">
        <v>8</v>
      </c>
      <c r="AY210" s="180" t="s">
        <v>142</v>
      </c>
      <c r="BK210" s="182">
        <f>SUM(BK211:BK222)</f>
        <v>0</v>
      </c>
    </row>
    <row r="211" spans="1:65" s="2" customFormat="1" ht="16.5" customHeight="1">
      <c r="A211" s="33"/>
      <c r="B211" s="34"/>
      <c r="C211" s="185" t="s">
        <v>288</v>
      </c>
      <c r="D211" s="185" t="s">
        <v>145</v>
      </c>
      <c r="E211" s="186" t="s">
        <v>431</v>
      </c>
      <c r="F211" s="187" t="s">
        <v>432</v>
      </c>
      <c r="G211" s="188" t="s">
        <v>433</v>
      </c>
      <c r="H211" s="189">
        <v>13.77</v>
      </c>
      <c r="I211" s="190"/>
      <c r="J211" s="189">
        <f>ROUND(I211*H211,0)</f>
        <v>0</v>
      </c>
      <c r="K211" s="187" t="s">
        <v>173</v>
      </c>
      <c r="L211" s="38"/>
      <c r="M211" s="191" t="s">
        <v>1</v>
      </c>
      <c r="N211" s="192" t="s">
        <v>41</v>
      </c>
      <c r="O211" s="70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5" t="s">
        <v>149</v>
      </c>
      <c r="AT211" s="195" t="s">
        <v>145</v>
      </c>
      <c r="AU211" s="195" t="s">
        <v>85</v>
      </c>
      <c r="AY211" s="16" t="s">
        <v>142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</v>
      </c>
      <c r="BK211" s="196">
        <f>ROUND(I211*H211,0)</f>
        <v>0</v>
      </c>
      <c r="BL211" s="16" t="s">
        <v>149</v>
      </c>
      <c r="BM211" s="195" t="s">
        <v>280</v>
      </c>
    </row>
    <row r="212" spans="1:65" s="2" customFormat="1" ht="19.5">
      <c r="A212" s="33"/>
      <c r="B212" s="34"/>
      <c r="C212" s="35"/>
      <c r="D212" s="197" t="s">
        <v>150</v>
      </c>
      <c r="E212" s="35"/>
      <c r="F212" s="198" t="s">
        <v>435</v>
      </c>
      <c r="G212" s="35"/>
      <c r="H212" s="35"/>
      <c r="I212" s="199"/>
      <c r="J212" s="35"/>
      <c r="K212" s="35"/>
      <c r="L212" s="38"/>
      <c r="M212" s="200"/>
      <c r="N212" s="20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2" customFormat="1" ht="24.2" customHeight="1">
      <c r="A213" s="33"/>
      <c r="B213" s="34"/>
      <c r="C213" s="185" t="s">
        <v>219</v>
      </c>
      <c r="D213" s="185" t="s">
        <v>145</v>
      </c>
      <c r="E213" s="186" t="s">
        <v>436</v>
      </c>
      <c r="F213" s="187" t="s">
        <v>437</v>
      </c>
      <c r="G213" s="188" t="s">
        <v>433</v>
      </c>
      <c r="H213" s="189">
        <v>13.77</v>
      </c>
      <c r="I213" s="190"/>
      <c r="J213" s="189">
        <f>ROUND(I213*H213,0)</f>
        <v>0</v>
      </c>
      <c r="K213" s="187" t="s">
        <v>173</v>
      </c>
      <c r="L213" s="38"/>
      <c r="M213" s="191" t="s">
        <v>1</v>
      </c>
      <c r="N213" s="192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149</v>
      </c>
      <c r="AT213" s="195" t="s">
        <v>145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149</v>
      </c>
      <c r="BM213" s="195" t="s">
        <v>286</v>
      </c>
    </row>
    <row r="214" spans="1:65" s="2" customFormat="1" ht="19.5">
      <c r="A214" s="33"/>
      <c r="B214" s="34"/>
      <c r="C214" s="35"/>
      <c r="D214" s="197" t="s">
        <v>150</v>
      </c>
      <c r="E214" s="35"/>
      <c r="F214" s="198" t="s">
        <v>439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2" customFormat="1" ht="24.2" customHeight="1">
      <c r="A215" s="33"/>
      <c r="B215" s="34"/>
      <c r="C215" s="185" t="s">
        <v>296</v>
      </c>
      <c r="D215" s="185" t="s">
        <v>145</v>
      </c>
      <c r="E215" s="186" t="s">
        <v>441</v>
      </c>
      <c r="F215" s="187" t="s">
        <v>442</v>
      </c>
      <c r="G215" s="188" t="s">
        <v>433</v>
      </c>
      <c r="H215" s="189">
        <v>13.77</v>
      </c>
      <c r="I215" s="190"/>
      <c r="J215" s="189">
        <f>ROUND(I215*H215,0)</f>
        <v>0</v>
      </c>
      <c r="K215" s="187" t="s">
        <v>173</v>
      </c>
      <c r="L215" s="38"/>
      <c r="M215" s="191" t="s">
        <v>1</v>
      </c>
      <c r="N215" s="192" t="s">
        <v>41</v>
      </c>
      <c r="O215" s="70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5" t="s">
        <v>149</v>
      </c>
      <c r="AT215" s="195" t="s">
        <v>145</v>
      </c>
      <c r="AU215" s="195" t="s">
        <v>85</v>
      </c>
      <c r="AY215" s="16" t="s">
        <v>142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</v>
      </c>
      <c r="BK215" s="196">
        <f>ROUND(I215*H215,0)</f>
        <v>0</v>
      </c>
      <c r="BL215" s="16" t="s">
        <v>149</v>
      </c>
      <c r="BM215" s="195" t="s">
        <v>291</v>
      </c>
    </row>
    <row r="216" spans="1:65" s="2" customFormat="1" ht="19.5">
      <c r="A216" s="33"/>
      <c r="B216" s="34"/>
      <c r="C216" s="35"/>
      <c r="D216" s="197" t="s">
        <v>150</v>
      </c>
      <c r="E216" s="35"/>
      <c r="F216" s="198" t="s">
        <v>444</v>
      </c>
      <c r="G216" s="35"/>
      <c r="H216" s="35"/>
      <c r="I216" s="199"/>
      <c r="J216" s="35"/>
      <c r="K216" s="35"/>
      <c r="L216" s="38"/>
      <c r="M216" s="200"/>
      <c r="N216" s="20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24.2" customHeight="1">
      <c r="A217" s="33"/>
      <c r="B217" s="34"/>
      <c r="C217" s="185" t="s">
        <v>224</v>
      </c>
      <c r="D217" s="185" t="s">
        <v>145</v>
      </c>
      <c r="E217" s="186" t="s">
        <v>445</v>
      </c>
      <c r="F217" s="187" t="s">
        <v>446</v>
      </c>
      <c r="G217" s="188" t="s">
        <v>433</v>
      </c>
      <c r="H217" s="189">
        <v>123.9</v>
      </c>
      <c r="I217" s="190"/>
      <c r="J217" s="189">
        <f>ROUND(I217*H217,0)</f>
        <v>0</v>
      </c>
      <c r="K217" s="187" t="s">
        <v>173</v>
      </c>
      <c r="L217" s="38"/>
      <c r="M217" s="191" t="s">
        <v>1</v>
      </c>
      <c r="N217" s="192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149</v>
      </c>
      <c r="AT217" s="195" t="s">
        <v>145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149</v>
      </c>
      <c r="BM217" s="195" t="s">
        <v>295</v>
      </c>
    </row>
    <row r="218" spans="1:65" s="2" customFormat="1" ht="29.25">
      <c r="A218" s="33"/>
      <c r="B218" s="34"/>
      <c r="C218" s="35"/>
      <c r="D218" s="197" t="s">
        <v>150</v>
      </c>
      <c r="E218" s="35"/>
      <c r="F218" s="198" t="s">
        <v>448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1"/>
      <c r="C219" s="212"/>
      <c r="D219" s="197" t="s">
        <v>164</v>
      </c>
      <c r="E219" s="213" t="s">
        <v>1</v>
      </c>
      <c r="F219" s="214" t="s">
        <v>827</v>
      </c>
      <c r="G219" s="212"/>
      <c r="H219" s="215">
        <v>123.9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164</v>
      </c>
      <c r="AU219" s="221" t="s">
        <v>85</v>
      </c>
      <c r="AV219" s="13" t="s">
        <v>85</v>
      </c>
      <c r="AW219" s="13" t="s">
        <v>32</v>
      </c>
      <c r="AX219" s="13" t="s">
        <v>76</v>
      </c>
      <c r="AY219" s="221" t="s">
        <v>142</v>
      </c>
    </row>
    <row r="220" spans="1:65" s="14" customFormat="1" ht="11.25">
      <c r="B220" s="222"/>
      <c r="C220" s="223"/>
      <c r="D220" s="197" t="s">
        <v>164</v>
      </c>
      <c r="E220" s="224" t="s">
        <v>1</v>
      </c>
      <c r="F220" s="225" t="s">
        <v>166</v>
      </c>
      <c r="G220" s="223"/>
      <c r="H220" s="226">
        <v>123.9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164</v>
      </c>
      <c r="AU220" s="232" t="s">
        <v>85</v>
      </c>
      <c r="AV220" s="14" t="s">
        <v>149</v>
      </c>
      <c r="AW220" s="14" t="s">
        <v>32</v>
      </c>
      <c r="AX220" s="14" t="s">
        <v>8</v>
      </c>
      <c r="AY220" s="232" t="s">
        <v>142</v>
      </c>
    </row>
    <row r="221" spans="1:65" s="2" customFormat="1" ht="33" customHeight="1">
      <c r="A221" s="33"/>
      <c r="B221" s="34"/>
      <c r="C221" s="185" t="s">
        <v>305</v>
      </c>
      <c r="D221" s="185" t="s">
        <v>145</v>
      </c>
      <c r="E221" s="186" t="s">
        <v>451</v>
      </c>
      <c r="F221" s="187" t="s">
        <v>452</v>
      </c>
      <c r="G221" s="188" t="s">
        <v>433</v>
      </c>
      <c r="H221" s="189">
        <v>13.77</v>
      </c>
      <c r="I221" s="190"/>
      <c r="J221" s="189">
        <f>ROUND(I221*H221,0)</f>
        <v>0</v>
      </c>
      <c r="K221" s="187" t="s">
        <v>173</v>
      </c>
      <c r="L221" s="38"/>
      <c r="M221" s="191" t="s">
        <v>1</v>
      </c>
      <c r="N221" s="192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149</v>
      </c>
      <c r="AT221" s="195" t="s">
        <v>145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149</v>
      </c>
      <c r="BM221" s="195" t="s">
        <v>299</v>
      </c>
    </row>
    <row r="222" spans="1:65" s="2" customFormat="1" ht="29.25">
      <c r="A222" s="33"/>
      <c r="B222" s="34"/>
      <c r="C222" s="35"/>
      <c r="D222" s="197" t="s">
        <v>150</v>
      </c>
      <c r="E222" s="35"/>
      <c r="F222" s="198" t="s">
        <v>454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12" customFormat="1" ht="22.9" customHeight="1">
      <c r="B223" s="169"/>
      <c r="C223" s="170"/>
      <c r="D223" s="171" t="s">
        <v>75</v>
      </c>
      <c r="E223" s="183" t="s">
        <v>455</v>
      </c>
      <c r="F223" s="183" t="s">
        <v>456</v>
      </c>
      <c r="G223" s="170"/>
      <c r="H223" s="170"/>
      <c r="I223" s="173"/>
      <c r="J223" s="184">
        <f>BK223</f>
        <v>0</v>
      </c>
      <c r="K223" s="170"/>
      <c r="L223" s="175"/>
      <c r="M223" s="176"/>
      <c r="N223" s="177"/>
      <c r="O223" s="177"/>
      <c r="P223" s="178">
        <f>SUM(P224:P225)</f>
        <v>0</v>
      </c>
      <c r="Q223" s="177"/>
      <c r="R223" s="178">
        <f>SUM(R224:R225)</f>
        <v>0</v>
      </c>
      <c r="S223" s="177"/>
      <c r="T223" s="179">
        <f>SUM(T224:T225)</f>
        <v>0</v>
      </c>
      <c r="AR223" s="180" t="s">
        <v>8</v>
      </c>
      <c r="AT223" s="181" t="s">
        <v>75</v>
      </c>
      <c r="AU223" s="181" t="s">
        <v>8</v>
      </c>
      <c r="AY223" s="180" t="s">
        <v>142</v>
      </c>
      <c r="BK223" s="182">
        <f>SUM(BK224:BK225)</f>
        <v>0</v>
      </c>
    </row>
    <row r="224" spans="1:65" s="2" customFormat="1" ht="16.5" customHeight="1">
      <c r="A224" s="33"/>
      <c r="B224" s="34"/>
      <c r="C224" s="185" t="s">
        <v>225</v>
      </c>
      <c r="D224" s="185" t="s">
        <v>145</v>
      </c>
      <c r="E224" s="186" t="s">
        <v>457</v>
      </c>
      <c r="F224" s="187" t="s">
        <v>458</v>
      </c>
      <c r="G224" s="188" t="s">
        <v>433</v>
      </c>
      <c r="H224" s="189">
        <v>25.75</v>
      </c>
      <c r="I224" s="190"/>
      <c r="J224" s="189">
        <f>ROUND(I224*H224,0)</f>
        <v>0</v>
      </c>
      <c r="K224" s="187" t="s">
        <v>173</v>
      </c>
      <c r="L224" s="38"/>
      <c r="M224" s="191" t="s">
        <v>1</v>
      </c>
      <c r="N224" s="192" t="s">
        <v>41</v>
      </c>
      <c r="O224" s="70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5" t="s">
        <v>149</v>
      </c>
      <c r="AT224" s="195" t="s">
        <v>145</v>
      </c>
      <c r="AU224" s="195" t="s">
        <v>85</v>
      </c>
      <c r="AY224" s="16" t="s">
        <v>142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6" t="s">
        <v>8</v>
      </c>
      <c r="BK224" s="196">
        <f>ROUND(I224*H224,0)</f>
        <v>0</v>
      </c>
      <c r="BL224" s="16" t="s">
        <v>149</v>
      </c>
      <c r="BM224" s="195" t="s">
        <v>303</v>
      </c>
    </row>
    <row r="225" spans="1:65" s="2" customFormat="1" ht="39">
      <c r="A225" s="33"/>
      <c r="B225" s="34"/>
      <c r="C225" s="35"/>
      <c r="D225" s="197" t="s">
        <v>150</v>
      </c>
      <c r="E225" s="35"/>
      <c r="F225" s="198" t="s">
        <v>460</v>
      </c>
      <c r="G225" s="35"/>
      <c r="H225" s="35"/>
      <c r="I225" s="199"/>
      <c r="J225" s="35"/>
      <c r="K225" s="35"/>
      <c r="L225" s="38"/>
      <c r="M225" s="200"/>
      <c r="N225" s="201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150</v>
      </c>
      <c r="AU225" s="16" t="s">
        <v>85</v>
      </c>
    </row>
    <row r="226" spans="1:65" s="12" customFormat="1" ht="25.9" customHeight="1">
      <c r="B226" s="169"/>
      <c r="C226" s="170"/>
      <c r="D226" s="171" t="s">
        <v>75</v>
      </c>
      <c r="E226" s="172" t="s">
        <v>461</v>
      </c>
      <c r="F226" s="172" t="s">
        <v>462</v>
      </c>
      <c r="G226" s="170"/>
      <c r="H226" s="170"/>
      <c r="I226" s="173"/>
      <c r="J226" s="174">
        <f>BK226</f>
        <v>0</v>
      </c>
      <c r="K226" s="170"/>
      <c r="L226" s="175"/>
      <c r="M226" s="176"/>
      <c r="N226" s="177"/>
      <c r="O226" s="177"/>
      <c r="P226" s="178">
        <f>P227+P246</f>
        <v>0</v>
      </c>
      <c r="Q226" s="177"/>
      <c r="R226" s="178">
        <f>R227+R246</f>
        <v>0</v>
      </c>
      <c r="S226" s="177"/>
      <c r="T226" s="179">
        <f>T227+T246</f>
        <v>0</v>
      </c>
      <c r="AR226" s="180" t="s">
        <v>85</v>
      </c>
      <c r="AT226" s="181" t="s">
        <v>75</v>
      </c>
      <c r="AU226" s="181" t="s">
        <v>76</v>
      </c>
      <c r="AY226" s="180" t="s">
        <v>142</v>
      </c>
      <c r="BK226" s="182">
        <f>BK227+BK246</f>
        <v>0</v>
      </c>
    </row>
    <row r="227" spans="1:65" s="12" customFormat="1" ht="22.9" customHeight="1">
      <c r="B227" s="169"/>
      <c r="C227" s="170"/>
      <c r="D227" s="171" t="s">
        <v>75</v>
      </c>
      <c r="E227" s="183" t="s">
        <v>463</v>
      </c>
      <c r="F227" s="183" t="s">
        <v>464</v>
      </c>
      <c r="G227" s="170"/>
      <c r="H227" s="170"/>
      <c r="I227" s="173"/>
      <c r="J227" s="184">
        <f>BK227</f>
        <v>0</v>
      </c>
      <c r="K227" s="170"/>
      <c r="L227" s="175"/>
      <c r="M227" s="176"/>
      <c r="N227" s="177"/>
      <c r="O227" s="177"/>
      <c r="P227" s="178">
        <f>SUM(P228:P245)</f>
        <v>0</v>
      </c>
      <c r="Q227" s="177"/>
      <c r="R227" s="178">
        <f>SUM(R228:R245)</f>
        <v>0</v>
      </c>
      <c r="S227" s="177"/>
      <c r="T227" s="179">
        <f>SUM(T228:T245)</f>
        <v>0</v>
      </c>
      <c r="AR227" s="180" t="s">
        <v>85</v>
      </c>
      <c r="AT227" s="181" t="s">
        <v>75</v>
      </c>
      <c r="AU227" s="181" t="s">
        <v>8</v>
      </c>
      <c r="AY227" s="180" t="s">
        <v>142</v>
      </c>
      <c r="BK227" s="182">
        <f>SUM(BK228:BK245)</f>
        <v>0</v>
      </c>
    </row>
    <row r="228" spans="1:65" s="2" customFormat="1" ht="24.2" customHeight="1">
      <c r="A228" s="33"/>
      <c r="B228" s="34"/>
      <c r="C228" s="185" t="s">
        <v>314</v>
      </c>
      <c r="D228" s="185" t="s">
        <v>145</v>
      </c>
      <c r="E228" s="186" t="s">
        <v>828</v>
      </c>
      <c r="F228" s="187" t="s">
        <v>829</v>
      </c>
      <c r="G228" s="188" t="s">
        <v>162</v>
      </c>
      <c r="H228" s="189">
        <v>10.8</v>
      </c>
      <c r="I228" s="190"/>
      <c r="J228" s="189">
        <f>ROUND(I228*H228,0)</f>
        <v>0</v>
      </c>
      <c r="K228" s="187" t="s">
        <v>173</v>
      </c>
      <c r="L228" s="38"/>
      <c r="M228" s="191" t="s">
        <v>1</v>
      </c>
      <c r="N228" s="192" t="s">
        <v>41</v>
      </c>
      <c r="O228" s="70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5" t="s">
        <v>186</v>
      </c>
      <c r="AT228" s="195" t="s">
        <v>145</v>
      </c>
      <c r="AU228" s="195" t="s">
        <v>85</v>
      </c>
      <c r="AY228" s="16" t="s">
        <v>142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6" t="s">
        <v>8</v>
      </c>
      <c r="BK228" s="196">
        <f>ROUND(I228*H228,0)</f>
        <v>0</v>
      </c>
      <c r="BL228" s="16" t="s">
        <v>186</v>
      </c>
      <c r="BM228" s="195" t="s">
        <v>308</v>
      </c>
    </row>
    <row r="229" spans="1:65" s="2" customFormat="1" ht="19.5">
      <c r="A229" s="33"/>
      <c r="B229" s="34"/>
      <c r="C229" s="35"/>
      <c r="D229" s="197" t="s">
        <v>150</v>
      </c>
      <c r="E229" s="35"/>
      <c r="F229" s="198" t="s">
        <v>830</v>
      </c>
      <c r="G229" s="35"/>
      <c r="H229" s="35"/>
      <c r="I229" s="199"/>
      <c r="J229" s="35"/>
      <c r="K229" s="35"/>
      <c r="L229" s="38"/>
      <c r="M229" s="200"/>
      <c r="N229" s="201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150</v>
      </c>
      <c r="AU229" s="16" t="s">
        <v>85</v>
      </c>
    </row>
    <row r="230" spans="1:65" s="13" customFormat="1" ht="11.25">
      <c r="B230" s="211"/>
      <c r="C230" s="212"/>
      <c r="D230" s="197" t="s">
        <v>164</v>
      </c>
      <c r="E230" s="213" t="s">
        <v>1</v>
      </c>
      <c r="F230" s="214" t="s">
        <v>831</v>
      </c>
      <c r="G230" s="212"/>
      <c r="H230" s="215">
        <v>10.8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164</v>
      </c>
      <c r="AU230" s="221" t="s">
        <v>85</v>
      </c>
      <c r="AV230" s="13" t="s">
        <v>85</v>
      </c>
      <c r="AW230" s="13" t="s">
        <v>32</v>
      </c>
      <c r="AX230" s="13" t="s">
        <v>76</v>
      </c>
      <c r="AY230" s="221" t="s">
        <v>142</v>
      </c>
    </row>
    <row r="231" spans="1:65" s="14" customFormat="1" ht="11.25">
      <c r="B231" s="222"/>
      <c r="C231" s="223"/>
      <c r="D231" s="197" t="s">
        <v>164</v>
      </c>
      <c r="E231" s="224" t="s">
        <v>1</v>
      </c>
      <c r="F231" s="225" t="s">
        <v>166</v>
      </c>
      <c r="G231" s="223"/>
      <c r="H231" s="226">
        <v>10.8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164</v>
      </c>
      <c r="AU231" s="232" t="s">
        <v>85</v>
      </c>
      <c r="AV231" s="14" t="s">
        <v>149</v>
      </c>
      <c r="AW231" s="14" t="s">
        <v>32</v>
      </c>
      <c r="AX231" s="14" t="s">
        <v>8</v>
      </c>
      <c r="AY231" s="232" t="s">
        <v>142</v>
      </c>
    </row>
    <row r="232" spans="1:65" s="2" customFormat="1" ht="16.5" customHeight="1">
      <c r="A232" s="33"/>
      <c r="B232" s="34"/>
      <c r="C232" s="202" t="s">
        <v>229</v>
      </c>
      <c r="D232" s="202" t="s">
        <v>152</v>
      </c>
      <c r="E232" s="203" t="s">
        <v>832</v>
      </c>
      <c r="F232" s="204" t="s">
        <v>833</v>
      </c>
      <c r="G232" s="205" t="s">
        <v>433</v>
      </c>
      <c r="H232" s="206">
        <v>0</v>
      </c>
      <c r="I232" s="207"/>
      <c r="J232" s="206">
        <f>ROUND(I232*H232,0)</f>
        <v>0</v>
      </c>
      <c r="K232" s="204" t="s">
        <v>173</v>
      </c>
      <c r="L232" s="208"/>
      <c r="M232" s="209" t="s">
        <v>1</v>
      </c>
      <c r="N232" s="210" t="s">
        <v>41</v>
      </c>
      <c r="O232" s="70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5" t="s">
        <v>224</v>
      </c>
      <c r="AT232" s="195" t="s">
        <v>152</v>
      </c>
      <c r="AU232" s="195" t="s">
        <v>85</v>
      </c>
      <c r="AY232" s="16" t="s">
        <v>142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6" t="s">
        <v>8</v>
      </c>
      <c r="BK232" s="196">
        <f>ROUND(I232*H232,0)</f>
        <v>0</v>
      </c>
      <c r="BL232" s="16" t="s">
        <v>186</v>
      </c>
      <c r="BM232" s="195" t="s">
        <v>312</v>
      </c>
    </row>
    <row r="233" spans="1:65" s="2" customFormat="1" ht="11.25">
      <c r="A233" s="33"/>
      <c r="B233" s="34"/>
      <c r="C233" s="35"/>
      <c r="D233" s="197" t="s">
        <v>150</v>
      </c>
      <c r="E233" s="35"/>
      <c r="F233" s="198" t="s">
        <v>833</v>
      </c>
      <c r="G233" s="35"/>
      <c r="H233" s="35"/>
      <c r="I233" s="199"/>
      <c r="J233" s="35"/>
      <c r="K233" s="35"/>
      <c r="L233" s="38"/>
      <c r="M233" s="200"/>
      <c r="N233" s="201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150</v>
      </c>
      <c r="AU233" s="16" t="s">
        <v>85</v>
      </c>
    </row>
    <row r="234" spans="1:65" s="13" customFormat="1" ht="11.25">
      <c r="B234" s="211"/>
      <c r="C234" s="212"/>
      <c r="D234" s="197" t="s">
        <v>164</v>
      </c>
      <c r="E234" s="213" t="s">
        <v>1</v>
      </c>
      <c r="F234" s="214" t="s">
        <v>834</v>
      </c>
      <c r="G234" s="212"/>
      <c r="H234" s="215">
        <v>0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164</v>
      </c>
      <c r="AU234" s="221" t="s">
        <v>85</v>
      </c>
      <c r="AV234" s="13" t="s">
        <v>85</v>
      </c>
      <c r="AW234" s="13" t="s">
        <v>32</v>
      </c>
      <c r="AX234" s="13" t="s">
        <v>76</v>
      </c>
      <c r="AY234" s="221" t="s">
        <v>142</v>
      </c>
    </row>
    <row r="235" spans="1:65" s="14" customFormat="1" ht="11.25">
      <c r="B235" s="222"/>
      <c r="C235" s="223"/>
      <c r="D235" s="197" t="s">
        <v>164</v>
      </c>
      <c r="E235" s="224" t="s">
        <v>1</v>
      </c>
      <c r="F235" s="225" t="s">
        <v>166</v>
      </c>
      <c r="G235" s="223"/>
      <c r="H235" s="226">
        <v>0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164</v>
      </c>
      <c r="AU235" s="232" t="s">
        <v>85</v>
      </c>
      <c r="AV235" s="14" t="s">
        <v>149</v>
      </c>
      <c r="AW235" s="14" t="s">
        <v>32</v>
      </c>
      <c r="AX235" s="14" t="s">
        <v>8</v>
      </c>
      <c r="AY235" s="232" t="s">
        <v>142</v>
      </c>
    </row>
    <row r="236" spans="1:65" s="2" customFormat="1" ht="24.2" customHeight="1">
      <c r="A236" s="33"/>
      <c r="B236" s="34"/>
      <c r="C236" s="185" t="s">
        <v>323</v>
      </c>
      <c r="D236" s="185" t="s">
        <v>145</v>
      </c>
      <c r="E236" s="186" t="s">
        <v>835</v>
      </c>
      <c r="F236" s="187" t="s">
        <v>836</v>
      </c>
      <c r="G236" s="188" t="s">
        <v>162</v>
      </c>
      <c r="H236" s="189">
        <v>10.8</v>
      </c>
      <c r="I236" s="190"/>
      <c r="J236" s="189">
        <f>ROUND(I236*H236,0)</f>
        <v>0</v>
      </c>
      <c r="K236" s="187" t="s">
        <v>173</v>
      </c>
      <c r="L236" s="38"/>
      <c r="M236" s="191" t="s">
        <v>1</v>
      </c>
      <c r="N236" s="192" t="s">
        <v>41</v>
      </c>
      <c r="O236" s="70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5" t="s">
        <v>186</v>
      </c>
      <c r="AT236" s="195" t="s">
        <v>145</v>
      </c>
      <c r="AU236" s="195" t="s">
        <v>85</v>
      </c>
      <c r="AY236" s="16" t="s">
        <v>142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6" t="s">
        <v>8</v>
      </c>
      <c r="BK236" s="196">
        <f>ROUND(I236*H236,0)</f>
        <v>0</v>
      </c>
      <c r="BL236" s="16" t="s">
        <v>186</v>
      </c>
      <c r="BM236" s="195" t="s">
        <v>317</v>
      </c>
    </row>
    <row r="237" spans="1:65" s="2" customFormat="1" ht="19.5">
      <c r="A237" s="33"/>
      <c r="B237" s="34"/>
      <c r="C237" s="35"/>
      <c r="D237" s="197" t="s">
        <v>150</v>
      </c>
      <c r="E237" s="35"/>
      <c r="F237" s="198" t="s">
        <v>837</v>
      </c>
      <c r="G237" s="35"/>
      <c r="H237" s="35"/>
      <c r="I237" s="199"/>
      <c r="J237" s="35"/>
      <c r="K237" s="35"/>
      <c r="L237" s="38"/>
      <c r="M237" s="200"/>
      <c r="N237" s="201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13" customFormat="1" ht="11.25">
      <c r="B238" s="211"/>
      <c r="C238" s="212"/>
      <c r="D238" s="197" t="s">
        <v>164</v>
      </c>
      <c r="E238" s="213" t="s">
        <v>1</v>
      </c>
      <c r="F238" s="214" t="s">
        <v>831</v>
      </c>
      <c r="G238" s="212"/>
      <c r="H238" s="215">
        <v>10.8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164</v>
      </c>
      <c r="AU238" s="221" t="s">
        <v>85</v>
      </c>
      <c r="AV238" s="13" t="s">
        <v>85</v>
      </c>
      <c r="AW238" s="13" t="s">
        <v>32</v>
      </c>
      <c r="AX238" s="13" t="s">
        <v>76</v>
      </c>
      <c r="AY238" s="221" t="s">
        <v>142</v>
      </c>
    </row>
    <row r="239" spans="1:65" s="14" customFormat="1" ht="11.25">
      <c r="B239" s="222"/>
      <c r="C239" s="223"/>
      <c r="D239" s="197" t="s">
        <v>164</v>
      </c>
      <c r="E239" s="224" t="s">
        <v>1</v>
      </c>
      <c r="F239" s="225" t="s">
        <v>166</v>
      </c>
      <c r="G239" s="223"/>
      <c r="H239" s="226">
        <v>10.8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164</v>
      </c>
      <c r="AU239" s="232" t="s">
        <v>85</v>
      </c>
      <c r="AV239" s="14" t="s">
        <v>149</v>
      </c>
      <c r="AW239" s="14" t="s">
        <v>32</v>
      </c>
      <c r="AX239" s="14" t="s">
        <v>8</v>
      </c>
      <c r="AY239" s="232" t="s">
        <v>142</v>
      </c>
    </row>
    <row r="240" spans="1:65" s="2" customFormat="1" ht="24.2" customHeight="1">
      <c r="A240" s="33"/>
      <c r="B240" s="34"/>
      <c r="C240" s="202" t="s">
        <v>234</v>
      </c>
      <c r="D240" s="202" t="s">
        <v>152</v>
      </c>
      <c r="E240" s="203" t="s">
        <v>838</v>
      </c>
      <c r="F240" s="204" t="s">
        <v>839</v>
      </c>
      <c r="G240" s="205" t="s">
        <v>162</v>
      </c>
      <c r="H240" s="206">
        <v>11.34</v>
      </c>
      <c r="I240" s="207"/>
      <c r="J240" s="206">
        <f>ROUND(I240*H240,0)</f>
        <v>0</v>
      </c>
      <c r="K240" s="204" t="s">
        <v>173</v>
      </c>
      <c r="L240" s="208"/>
      <c r="M240" s="209" t="s">
        <v>1</v>
      </c>
      <c r="N240" s="210" t="s">
        <v>41</v>
      </c>
      <c r="O240" s="70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5" t="s">
        <v>224</v>
      </c>
      <c r="AT240" s="195" t="s">
        <v>152</v>
      </c>
      <c r="AU240" s="195" t="s">
        <v>85</v>
      </c>
      <c r="AY240" s="16" t="s">
        <v>142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</v>
      </c>
      <c r="BK240" s="196">
        <f>ROUND(I240*H240,0)</f>
        <v>0</v>
      </c>
      <c r="BL240" s="16" t="s">
        <v>186</v>
      </c>
      <c r="BM240" s="195" t="s">
        <v>321</v>
      </c>
    </row>
    <row r="241" spans="1:65" s="2" customFormat="1" ht="19.5">
      <c r="A241" s="33"/>
      <c r="B241" s="34"/>
      <c r="C241" s="35"/>
      <c r="D241" s="197" t="s">
        <v>150</v>
      </c>
      <c r="E241" s="35"/>
      <c r="F241" s="198" t="s">
        <v>839</v>
      </c>
      <c r="G241" s="35"/>
      <c r="H241" s="35"/>
      <c r="I241" s="199"/>
      <c r="J241" s="35"/>
      <c r="K241" s="35"/>
      <c r="L241" s="38"/>
      <c r="M241" s="200"/>
      <c r="N241" s="201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85</v>
      </c>
    </row>
    <row r="242" spans="1:65" s="13" customFormat="1" ht="11.25">
      <c r="B242" s="211"/>
      <c r="C242" s="212"/>
      <c r="D242" s="197" t="s">
        <v>164</v>
      </c>
      <c r="E242" s="213" t="s">
        <v>1</v>
      </c>
      <c r="F242" s="214" t="s">
        <v>840</v>
      </c>
      <c r="G242" s="212"/>
      <c r="H242" s="215">
        <v>11.34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85</v>
      </c>
      <c r="AV242" s="13" t="s">
        <v>85</v>
      </c>
      <c r="AW242" s="13" t="s">
        <v>32</v>
      </c>
      <c r="AX242" s="13" t="s">
        <v>76</v>
      </c>
      <c r="AY242" s="221" t="s">
        <v>142</v>
      </c>
    </row>
    <row r="243" spans="1:65" s="14" customFormat="1" ht="11.25">
      <c r="B243" s="222"/>
      <c r="C243" s="223"/>
      <c r="D243" s="197" t="s">
        <v>164</v>
      </c>
      <c r="E243" s="224" t="s">
        <v>1</v>
      </c>
      <c r="F243" s="225" t="s">
        <v>166</v>
      </c>
      <c r="G243" s="223"/>
      <c r="H243" s="226">
        <v>11.34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164</v>
      </c>
      <c r="AU243" s="232" t="s">
        <v>85</v>
      </c>
      <c r="AV243" s="14" t="s">
        <v>149</v>
      </c>
      <c r="AW243" s="14" t="s">
        <v>32</v>
      </c>
      <c r="AX243" s="14" t="s">
        <v>8</v>
      </c>
      <c r="AY243" s="232" t="s">
        <v>142</v>
      </c>
    </row>
    <row r="244" spans="1:65" s="2" customFormat="1" ht="24.2" customHeight="1">
      <c r="A244" s="33"/>
      <c r="B244" s="34"/>
      <c r="C244" s="185" t="s">
        <v>332</v>
      </c>
      <c r="D244" s="185" t="s">
        <v>145</v>
      </c>
      <c r="E244" s="186" t="s">
        <v>484</v>
      </c>
      <c r="F244" s="187" t="s">
        <v>485</v>
      </c>
      <c r="G244" s="188" t="s">
        <v>486</v>
      </c>
      <c r="H244" s="190"/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186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186</v>
      </c>
      <c r="BM244" s="195" t="s">
        <v>326</v>
      </c>
    </row>
    <row r="245" spans="1:65" s="2" customFormat="1" ht="29.25">
      <c r="A245" s="33"/>
      <c r="B245" s="34"/>
      <c r="C245" s="35"/>
      <c r="D245" s="197" t="s">
        <v>150</v>
      </c>
      <c r="E245" s="35"/>
      <c r="F245" s="198" t="s">
        <v>488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2" customFormat="1" ht="22.9" customHeight="1">
      <c r="B246" s="169"/>
      <c r="C246" s="170"/>
      <c r="D246" s="171" t="s">
        <v>75</v>
      </c>
      <c r="E246" s="183" t="s">
        <v>701</v>
      </c>
      <c r="F246" s="183" t="s">
        <v>702</v>
      </c>
      <c r="G246" s="170"/>
      <c r="H246" s="170"/>
      <c r="I246" s="173"/>
      <c r="J246" s="184">
        <f>BK246</f>
        <v>0</v>
      </c>
      <c r="K246" s="170"/>
      <c r="L246" s="175"/>
      <c r="M246" s="176"/>
      <c r="N246" s="177"/>
      <c r="O246" s="177"/>
      <c r="P246" s="178">
        <f>SUM(P247:P265)</f>
        <v>0</v>
      </c>
      <c r="Q246" s="177"/>
      <c r="R246" s="178">
        <f>SUM(R247:R265)</f>
        <v>0</v>
      </c>
      <c r="S246" s="177"/>
      <c r="T246" s="179">
        <f>SUM(T247:T265)</f>
        <v>0</v>
      </c>
      <c r="AR246" s="180" t="s">
        <v>85</v>
      </c>
      <c r="AT246" s="181" t="s">
        <v>75</v>
      </c>
      <c r="AU246" s="181" t="s">
        <v>8</v>
      </c>
      <c r="AY246" s="180" t="s">
        <v>142</v>
      </c>
      <c r="BK246" s="182">
        <f>SUM(BK247:BK265)</f>
        <v>0</v>
      </c>
    </row>
    <row r="247" spans="1:65" s="2" customFormat="1" ht="24.2" customHeight="1">
      <c r="A247" s="33"/>
      <c r="B247" s="34"/>
      <c r="C247" s="185" t="s">
        <v>238</v>
      </c>
      <c r="D247" s="185" t="s">
        <v>145</v>
      </c>
      <c r="E247" s="186" t="s">
        <v>703</v>
      </c>
      <c r="F247" s="187" t="s">
        <v>704</v>
      </c>
      <c r="G247" s="188" t="s">
        <v>148</v>
      </c>
      <c r="H247" s="189">
        <v>6.78</v>
      </c>
      <c r="I247" s="190"/>
      <c r="J247" s="189">
        <f>ROUND(I247*H247,0)</f>
        <v>0</v>
      </c>
      <c r="K247" s="187" t="s">
        <v>173</v>
      </c>
      <c r="L247" s="38"/>
      <c r="M247" s="191" t="s">
        <v>1</v>
      </c>
      <c r="N247" s="192" t="s">
        <v>41</v>
      </c>
      <c r="O247" s="70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5" t="s">
        <v>186</v>
      </c>
      <c r="AT247" s="195" t="s">
        <v>145</v>
      </c>
      <c r="AU247" s="195" t="s">
        <v>85</v>
      </c>
      <c r="AY247" s="16" t="s">
        <v>142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8</v>
      </c>
      <c r="BK247" s="196">
        <f>ROUND(I247*H247,0)</f>
        <v>0</v>
      </c>
      <c r="BL247" s="16" t="s">
        <v>186</v>
      </c>
      <c r="BM247" s="195" t="s">
        <v>330</v>
      </c>
    </row>
    <row r="248" spans="1:65" s="2" customFormat="1" ht="19.5">
      <c r="A248" s="33"/>
      <c r="B248" s="34"/>
      <c r="C248" s="35"/>
      <c r="D248" s="197" t="s">
        <v>150</v>
      </c>
      <c r="E248" s="35"/>
      <c r="F248" s="198" t="s">
        <v>705</v>
      </c>
      <c r="G248" s="35"/>
      <c r="H248" s="35"/>
      <c r="I248" s="199"/>
      <c r="J248" s="35"/>
      <c r="K248" s="35"/>
      <c r="L248" s="38"/>
      <c r="M248" s="200"/>
      <c r="N248" s="201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150</v>
      </c>
      <c r="AU248" s="16" t="s">
        <v>85</v>
      </c>
    </row>
    <row r="249" spans="1:65" s="13" customFormat="1" ht="11.25">
      <c r="B249" s="211"/>
      <c r="C249" s="212"/>
      <c r="D249" s="197" t="s">
        <v>164</v>
      </c>
      <c r="E249" s="213" t="s">
        <v>1</v>
      </c>
      <c r="F249" s="214" t="s">
        <v>841</v>
      </c>
      <c r="G249" s="212"/>
      <c r="H249" s="215">
        <v>6.78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164</v>
      </c>
      <c r="AU249" s="221" t="s">
        <v>85</v>
      </c>
      <c r="AV249" s="13" t="s">
        <v>85</v>
      </c>
      <c r="AW249" s="13" t="s">
        <v>32</v>
      </c>
      <c r="AX249" s="13" t="s">
        <v>76</v>
      </c>
      <c r="AY249" s="221" t="s">
        <v>142</v>
      </c>
    </row>
    <row r="250" spans="1:65" s="14" customFormat="1" ht="11.25">
      <c r="B250" s="222"/>
      <c r="C250" s="223"/>
      <c r="D250" s="197" t="s">
        <v>164</v>
      </c>
      <c r="E250" s="224" t="s">
        <v>1</v>
      </c>
      <c r="F250" s="225" t="s">
        <v>166</v>
      </c>
      <c r="G250" s="223"/>
      <c r="H250" s="226">
        <v>6.78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164</v>
      </c>
      <c r="AU250" s="232" t="s">
        <v>85</v>
      </c>
      <c r="AV250" s="14" t="s">
        <v>149</v>
      </c>
      <c r="AW250" s="14" t="s">
        <v>32</v>
      </c>
      <c r="AX250" s="14" t="s">
        <v>8</v>
      </c>
      <c r="AY250" s="232" t="s">
        <v>142</v>
      </c>
    </row>
    <row r="251" spans="1:65" s="2" customFormat="1" ht="24.2" customHeight="1">
      <c r="A251" s="33"/>
      <c r="B251" s="34"/>
      <c r="C251" s="202" t="s">
        <v>341</v>
      </c>
      <c r="D251" s="202" t="s">
        <v>152</v>
      </c>
      <c r="E251" s="203" t="s">
        <v>842</v>
      </c>
      <c r="F251" s="204" t="s">
        <v>843</v>
      </c>
      <c r="G251" s="205" t="s">
        <v>285</v>
      </c>
      <c r="H251" s="206">
        <v>24.86</v>
      </c>
      <c r="I251" s="207"/>
      <c r="J251" s="206">
        <f>ROUND(I251*H251,0)</f>
        <v>0</v>
      </c>
      <c r="K251" s="204" t="s">
        <v>173</v>
      </c>
      <c r="L251" s="208"/>
      <c r="M251" s="209" t="s">
        <v>1</v>
      </c>
      <c r="N251" s="210" t="s">
        <v>41</v>
      </c>
      <c r="O251" s="70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5" t="s">
        <v>224</v>
      </c>
      <c r="AT251" s="195" t="s">
        <v>152</v>
      </c>
      <c r="AU251" s="195" t="s">
        <v>85</v>
      </c>
      <c r="AY251" s="16" t="s">
        <v>142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6" t="s">
        <v>8</v>
      </c>
      <c r="BK251" s="196">
        <f>ROUND(I251*H251,0)</f>
        <v>0</v>
      </c>
      <c r="BL251" s="16" t="s">
        <v>186</v>
      </c>
      <c r="BM251" s="195" t="s">
        <v>335</v>
      </c>
    </row>
    <row r="252" spans="1:65" s="2" customFormat="1" ht="19.5">
      <c r="A252" s="33"/>
      <c r="B252" s="34"/>
      <c r="C252" s="35"/>
      <c r="D252" s="197" t="s">
        <v>150</v>
      </c>
      <c r="E252" s="35"/>
      <c r="F252" s="198" t="s">
        <v>843</v>
      </c>
      <c r="G252" s="35"/>
      <c r="H252" s="35"/>
      <c r="I252" s="199"/>
      <c r="J252" s="35"/>
      <c r="K252" s="35"/>
      <c r="L252" s="38"/>
      <c r="M252" s="200"/>
      <c r="N252" s="201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150</v>
      </c>
      <c r="AU252" s="16" t="s">
        <v>85</v>
      </c>
    </row>
    <row r="253" spans="1:65" s="2" customFormat="1" ht="37.9" customHeight="1">
      <c r="A253" s="33"/>
      <c r="B253" s="34"/>
      <c r="C253" s="202" t="s">
        <v>243</v>
      </c>
      <c r="D253" s="202" t="s">
        <v>152</v>
      </c>
      <c r="E253" s="203" t="s">
        <v>711</v>
      </c>
      <c r="F253" s="204" t="s">
        <v>712</v>
      </c>
      <c r="G253" s="205" t="s">
        <v>162</v>
      </c>
      <c r="H253" s="206">
        <v>11.93</v>
      </c>
      <c r="I253" s="207"/>
      <c r="J253" s="206">
        <f>ROUND(I253*H253,0)</f>
        <v>0</v>
      </c>
      <c r="K253" s="204" t="s">
        <v>173</v>
      </c>
      <c r="L253" s="208"/>
      <c r="M253" s="209" t="s">
        <v>1</v>
      </c>
      <c r="N253" s="210" t="s">
        <v>41</v>
      </c>
      <c r="O253" s="70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5" t="s">
        <v>224</v>
      </c>
      <c r="AT253" s="195" t="s">
        <v>152</v>
      </c>
      <c r="AU253" s="195" t="s">
        <v>85</v>
      </c>
      <c r="AY253" s="16" t="s">
        <v>142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6" t="s">
        <v>8</v>
      </c>
      <c r="BK253" s="196">
        <f>ROUND(I253*H253,0)</f>
        <v>0</v>
      </c>
      <c r="BL253" s="16" t="s">
        <v>186</v>
      </c>
      <c r="BM253" s="195" t="s">
        <v>339</v>
      </c>
    </row>
    <row r="254" spans="1:65" s="2" customFormat="1" ht="19.5">
      <c r="A254" s="33"/>
      <c r="B254" s="34"/>
      <c r="C254" s="35"/>
      <c r="D254" s="197" t="s">
        <v>150</v>
      </c>
      <c r="E254" s="35"/>
      <c r="F254" s="198" t="s">
        <v>712</v>
      </c>
      <c r="G254" s="35"/>
      <c r="H254" s="35"/>
      <c r="I254" s="199"/>
      <c r="J254" s="35"/>
      <c r="K254" s="35"/>
      <c r="L254" s="38"/>
      <c r="M254" s="200"/>
      <c r="N254" s="201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150</v>
      </c>
      <c r="AU254" s="16" t="s">
        <v>85</v>
      </c>
    </row>
    <row r="255" spans="1:65" s="2" customFormat="1" ht="37.9" customHeight="1">
      <c r="A255" s="33"/>
      <c r="B255" s="34"/>
      <c r="C255" s="185" t="s">
        <v>350</v>
      </c>
      <c r="D255" s="185" t="s">
        <v>145</v>
      </c>
      <c r="E255" s="186" t="s">
        <v>844</v>
      </c>
      <c r="F255" s="187" t="s">
        <v>845</v>
      </c>
      <c r="G255" s="188" t="s">
        <v>162</v>
      </c>
      <c r="H255" s="189">
        <v>10.84</v>
      </c>
      <c r="I255" s="190"/>
      <c r="J255" s="189">
        <f>ROUND(I255*H255,0)</f>
        <v>0</v>
      </c>
      <c r="K255" s="187" t="s">
        <v>173</v>
      </c>
      <c r="L255" s="38"/>
      <c r="M255" s="191" t="s">
        <v>1</v>
      </c>
      <c r="N255" s="192" t="s">
        <v>41</v>
      </c>
      <c r="O255" s="70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5" t="s">
        <v>186</v>
      </c>
      <c r="AT255" s="195" t="s">
        <v>145</v>
      </c>
      <c r="AU255" s="195" t="s">
        <v>85</v>
      </c>
      <c r="AY255" s="16" t="s">
        <v>142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6" t="s">
        <v>8</v>
      </c>
      <c r="BK255" s="196">
        <f>ROUND(I255*H255,0)</f>
        <v>0</v>
      </c>
      <c r="BL255" s="16" t="s">
        <v>186</v>
      </c>
      <c r="BM255" s="195" t="s">
        <v>344</v>
      </c>
    </row>
    <row r="256" spans="1:65" s="2" customFormat="1" ht="29.25">
      <c r="A256" s="33"/>
      <c r="B256" s="34"/>
      <c r="C256" s="35"/>
      <c r="D256" s="197" t="s">
        <v>150</v>
      </c>
      <c r="E256" s="35"/>
      <c r="F256" s="198" t="s">
        <v>846</v>
      </c>
      <c r="G256" s="35"/>
      <c r="H256" s="35"/>
      <c r="I256" s="199"/>
      <c r="J256" s="35"/>
      <c r="K256" s="35"/>
      <c r="L256" s="38"/>
      <c r="M256" s="200"/>
      <c r="N256" s="201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150</v>
      </c>
      <c r="AU256" s="16" t="s">
        <v>85</v>
      </c>
    </row>
    <row r="257" spans="1:65" s="13" customFormat="1" ht="11.25">
      <c r="B257" s="211"/>
      <c r="C257" s="212"/>
      <c r="D257" s="197" t="s">
        <v>164</v>
      </c>
      <c r="E257" s="213" t="s">
        <v>1</v>
      </c>
      <c r="F257" s="214" t="s">
        <v>847</v>
      </c>
      <c r="G257" s="212"/>
      <c r="H257" s="215">
        <v>9.9700000000000006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164</v>
      </c>
      <c r="AU257" s="221" t="s">
        <v>85</v>
      </c>
      <c r="AV257" s="13" t="s">
        <v>85</v>
      </c>
      <c r="AW257" s="13" t="s">
        <v>32</v>
      </c>
      <c r="AX257" s="13" t="s">
        <v>76</v>
      </c>
      <c r="AY257" s="221" t="s">
        <v>142</v>
      </c>
    </row>
    <row r="258" spans="1:65" s="13" customFormat="1" ht="11.25">
      <c r="B258" s="211"/>
      <c r="C258" s="212"/>
      <c r="D258" s="197" t="s">
        <v>164</v>
      </c>
      <c r="E258" s="213" t="s">
        <v>1</v>
      </c>
      <c r="F258" s="214" t="s">
        <v>848</v>
      </c>
      <c r="G258" s="212"/>
      <c r="H258" s="215">
        <v>0.87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164</v>
      </c>
      <c r="AU258" s="221" t="s">
        <v>85</v>
      </c>
      <c r="AV258" s="13" t="s">
        <v>85</v>
      </c>
      <c r="AW258" s="13" t="s">
        <v>32</v>
      </c>
      <c r="AX258" s="13" t="s">
        <v>76</v>
      </c>
      <c r="AY258" s="221" t="s">
        <v>142</v>
      </c>
    </row>
    <row r="259" spans="1:65" s="14" customFormat="1" ht="11.25">
      <c r="B259" s="222"/>
      <c r="C259" s="223"/>
      <c r="D259" s="197" t="s">
        <v>164</v>
      </c>
      <c r="E259" s="224" t="s">
        <v>1</v>
      </c>
      <c r="F259" s="225" t="s">
        <v>166</v>
      </c>
      <c r="G259" s="223"/>
      <c r="H259" s="226">
        <v>10.84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164</v>
      </c>
      <c r="AU259" s="232" t="s">
        <v>85</v>
      </c>
      <c r="AV259" s="14" t="s">
        <v>149</v>
      </c>
      <c r="AW259" s="14" t="s">
        <v>32</v>
      </c>
      <c r="AX259" s="14" t="s">
        <v>8</v>
      </c>
      <c r="AY259" s="232" t="s">
        <v>142</v>
      </c>
    </row>
    <row r="260" spans="1:65" s="2" customFormat="1" ht="24.2" customHeight="1">
      <c r="A260" s="33"/>
      <c r="B260" s="34"/>
      <c r="C260" s="185" t="s">
        <v>248</v>
      </c>
      <c r="D260" s="185" t="s">
        <v>145</v>
      </c>
      <c r="E260" s="186" t="s">
        <v>849</v>
      </c>
      <c r="F260" s="187" t="s">
        <v>850</v>
      </c>
      <c r="G260" s="188" t="s">
        <v>162</v>
      </c>
      <c r="H260" s="189">
        <v>4.5199999999999996</v>
      </c>
      <c r="I260" s="190"/>
      <c r="J260" s="189">
        <f>ROUND(I260*H260,0)</f>
        <v>0</v>
      </c>
      <c r="K260" s="187" t="s">
        <v>173</v>
      </c>
      <c r="L260" s="38"/>
      <c r="M260" s="191" t="s">
        <v>1</v>
      </c>
      <c r="N260" s="192" t="s">
        <v>41</v>
      </c>
      <c r="O260" s="70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5" t="s">
        <v>186</v>
      </c>
      <c r="AT260" s="195" t="s">
        <v>145</v>
      </c>
      <c r="AU260" s="195" t="s">
        <v>85</v>
      </c>
      <c r="AY260" s="16" t="s">
        <v>142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8</v>
      </c>
      <c r="BK260" s="196">
        <f>ROUND(I260*H260,0)</f>
        <v>0</v>
      </c>
      <c r="BL260" s="16" t="s">
        <v>186</v>
      </c>
      <c r="BM260" s="195" t="s">
        <v>348</v>
      </c>
    </row>
    <row r="261" spans="1:65" s="2" customFormat="1" ht="19.5">
      <c r="A261" s="33"/>
      <c r="B261" s="34"/>
      <c r="C261" s="35"/>
      <c r="D261" s="197" t="s">
        <v>150</v>
      </c>
      <c r="E261" s="35"/>
      <c r="F261" s="198" t="s">
        <v>851</v>
      </c>
      <c r="G261" s="35"/>
      <c r="H261" s="35"/>
      <c r="I261" s="199"/>
      <c r="J261" s="35"/>
      <c r="K261" s="35"/>
      <c r="L261" s="38"/>
      <c r="M261" s="200"/>
      <c r="N261" s="201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150</v>
      </c>
      <c r="AU261" s="16" t="s">
        <v>85</v>
      </c>
    </row>
    <row r="262" spans="1:65" s="13" customFormat="1" ht="11.25">
      <c r="B262" s="211"/>
      <c r="C262" s="212"/>
      <c r="D262" s="197" t="s">
        <v>164</v>
      </c>
      <c r="E262" s="213" t="s">
        <v>1</v>
      </c>
      <c r="F262" s="214" t="s">
        <v>852</v>
      </c>
      <c r="G262" s="212"/>
      <c r="H262" s="215">
        <v>4.5199999999999996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164</v>
      </c>
      <c r="AU262" s="221" t="s">
        <v>85</v>
      </c>
      <c r="AV262" s="13" t="s">
        <v>85</v>
      </c>
      <c r="AW262" s="13" t="s">
        <v>32</v>
      </c>
      <c r="AX262" s="13" t="s">
        <v>76</v>
      </c>
      <c r="AY262" s="221" t="s">
        <v>142</v>
      </c>
    </row>
    <row r="263" spans="1:65" s="14" customFormat="1" ht="11.25">
      <c r="B263" s="222"/>
      <c r="C263" s="223"/>
      <c r="D263" s="197" t="s">
        <v>164</v>
      </c>
      <c r="E263" s="224" t="s">
        <v>1</v>
      </c>
      <c r="F263" s="225" t="s">
        <v>166</v>
      </c>
      <c r="G263" s="223"/>
      <c r="H263" s="226">
        <v>4.5199999999999996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164</v>
      </c>
      <c r="AU263" s="232" t="s">
        <v>85</v>
      </c>
      <c r="AV263" s="14" t="s">
        <v>149</v>
      </c>
      <c r="AW263" s="14" t="s">
        <v>32</v>
      </c>
      <c r="AX263" s="14" t="s">
        <v>8</v>
      </c>
      <c r="AY263" s="232" t="s">
        <v>142</v>
      </c>
    </row>
    <row r="264" spans="1:65" s="2" customFormat="1" ht="24.2" customHeight="1">
      <c r="A264" s="33"/>
      <c r="B264" s="34"/>
      <c r="C264" s="185" t="s">
        <v>358</v>
      </c>
      <c r="D264" s="185" t="s">
        <v>145</v>
      </c>
      <c r="E264" s="186" t="s">
        <v>853</v>
      </c>
      <c r="F264" s="187" t="s">
        <v>854</v>
      </c>
      <c r="G264" s="188" t="s">
        <v>486</v>
      </c>
      <c r="H264" s="190"/>
      <c r="I264" s="190"/>
      <c r="J264" s="189">
        <f>ROUND(I264*H264,0)</f>
        <v>0</v>
      </c>
      <c r="K264" s="187" t="s">
        <v>173</v>
      </c>
      <c r="L264" s="38"/>
      <c r="M264" s="191" t="s">
        <v>1</v>
      </c>
      <c r="N264" s="192" t="s">
        <v>41</v>
      </c>
      <c r="O264" s="70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5" t="s">
        <v>186</v>
      </c>
      <c r="AT264" s="195" t="s">
        <v>145</v>
      </c>
      <c r="AU264" s="195" t="s">
        <v>85</v>
      </c>
      <c r="AY264" s="16" t="s">
        <v>142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8</v>
      </c>
      <c r="BK264" s="196">
        <f>ROUND(I264*H264,0)</f>
        <v>0</v>
      </c>
      <c r="BL264" s="16" t="s">
        <v>186</v>
      </c>
      <c r="BM264" s="195" t="s">
        <v>353</v>
      </c>
    </row>
    <row r="265" spans="1:65" s="2" customFormat="1" ht="29.25">
      <c r="A265" s="33"/>
      <c r="B265" s="34"/>
      <c r="C265" s="35"/>
      <c r="D265" s="197" t="s">
        <v>150</v>
      </c>
      <c r="E265" s="35"/>
      <c r="F265" s="198" t="s">
        <v>855</v>
      </c>
      <c r="G265" s="35"/>
      <c r="H265" s="35"/>
      <c r="I265" s="199"/>
      <c r="J265" s="35"/>
      <c r="K265" s="35"/>
      <c r="L265" s="38"/>
      <c r="M265" s="233"/>
      <c r="N265" s="234"/>
      <c r="O265" s="235"/>
      <c r="P265" s="235"/>
      <c r="Q265" s="235"/>
      <c r="R265" s="235"/>
      <c r="S265" s="235"/>
      <c r="T265" s="236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85</v>
      </c>
    </row>
    <row r="266" spans="1:65" s="2" customFormat="1" ht="6.95" customHeight="1">
      <c r="A266" s="3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38"/>
      <c r="M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</row>
  </sheetData>
  <sheetProtection algorithmName="SHA-512" hashValue="MFoAiKW9F9eXWYI5E+MgQuHB5vwvobPza9xpt4HR9/nEO0UF6jMXVp1etZi89GcdYUxMNNNCMCsLhWA4hIcBog==" saltValue="cAxwU57u2sBSzuiDX+j5KD2b7OjvkDZOG+V/RHWFqM7ealuxZ0xLal39mb0jZsmsCNDOWq1g/JndCUAUgYvy/w==" spinCount="100000" sheet="1" objects="1" scenarios="1" formatColumns="0" formatRows="0" autoFilter="0"/>
  <autoFilter ref="C124:K265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856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ROUND((SUM(BE124:BE182)),  2)</f>
        <v>0</v>
      </c>
      <c r="G33" s="33"/>
      <c r="H33" s="33"/>
      <c r="I33" s="123">
        <v>0.21</v>
      </c>
      <c r="J33" s="122">
        <f>ROUND(((SUM(BE124:BE182))*I33),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ROUND((SUM(BF124:BF182)),  2)</f>
        <v>0</v>
      </c>
      <c r="G34" s="33"/>
      <c r="H34" s="33"/>
      <c r="I34" s="123">
        <v>0.15</v>
      </c>
      <c r="J34" s="122">
        <f>ROUND(((SUM(BF124:BF182))*I34),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ROUND((SUM(BG124:BG182)),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ROUND((SUM(BH124:BH182)),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ROUND((SUM(BI124:BI182)),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143 - SO 143 Objekt 3020-...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112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114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J133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116</v>
      </c>
      <c r="E100" s="155"/>
      <c r="F100" s="155"/>
      <c r="G100" s="155"/>
      <c r="H100" s="155"/>
      <c r="I100" s="155"/>
      <c r="J100" s="156">
        <f>J136</f>
        <v>0</v>
      </c>
      <c r="K100" s="153"/>
      <c r="L100" s="157"/>
    </row>
    <row r="101" spans="1:31" s="9" customFormat="1" ht="24.95" customHeight="1">
      <c r="B101" s="146"/>
      <c r="C101" s="147"/>
      <c r="D101" s="148" t="s">
        <v>118</v>
      </c>
      <c r="E101" s="149"/>
      <c r="F101" s="149"/>
      <c r="G101" s="149"/>
      <c r="H101" s="149"/>
      <c r="I101" s="149"/>
      <c r="J101" s="150">
        <f>J149</f>
        <v>0</v>
      </c>
      <c r="K101" s="147"/>
      <c r="L101" s="151"/>
    </row>
    <row r="102" spans="1:31" s="10" customFormat="1" ht="19.899999999999999" customHeight="1">
      <c r="B102" s="152"/>
      <c r="C102" s="153"/>
      <c r="D102" s="154" t="s">
        <v>120</v>
      </c>
      <c r="E102" s="155"/>
      <c r="F102" s="155"/>
      <c r="G102" s="155"/>
      <c r="H102" s="155"/>
      <c r="I102" s="155"/>
      <c r="J102" s="156">
        <f>J150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857</v>
      </c>
      <c r="E103" s="155"/>
      <c r="F103" s="155"/>
      <c r="G103" s="155"/>
      <c r="H103" s="155"/>
      <c r="I103" s="155"/>
      <c r="J103" s="156">
        <f>J175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858</v>
      </c>
      <c r="E104" s="155"/>
      <c r="F104" s="155"/>
      <c r="G104" s="155"/>
      <c r="H104" s="155"/>
      <c r="I104" s="155"/>
      <c r="J104" s="156">
        <f>J178</f>
        <v>0</v>
      </c>
      <c r="K104" s="153"/>
      <c r="L104" s="157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127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5"/>
      <c r="D114" s="35"/>
      <c r="E114" s="285" t="str">
        <f>E7</f>
        <v>7920-10 - 7920 -10 Dubina u Ostravy stavební úpravy bytových domů Dr. Šavrdy vchod 3020-7 (zadání)</v>
      </c>
      <c r="F114" s="286"/>
      <c r="G114" s="286"/>
      <c r="H114" s="28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37" t="str">
        <f>E9</f>
        <v>143 - SO 143 Objekt 3020-...</v>
      </c>
      <c r="F116" s="287"/>
      <c r="G116" s="287"/>
      <c r="H116" s="28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21</v>
      </c>
      <c r="D118" s="35"/>
      <c r="E118" s="35"/>
      <c r="F118" s="26" t="str">
        <f>F12</f>
        <v xml:space="preserve"> </v>
      </c>
      <c r="G118" s="35"/>
      <c r="H118" s="35"/>
      <c r="I118" s="28" t="s">
        <v>23</v>
      </c>
      <c r="J118" s="65" t="str">
        <f>IF(J12="","",J12)</f>
        <v>11. 10. 2022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5"/>
      <c r="E120" s="35"/>
      <c r="F120" s="26" t="str">
        <f>E15</f>
        <v xml:space="preserve"> </v>
      </c>
      <c r="G120" s="35"/>
      <c r="H120" s="35"/>
      <c r="I120" s="28" t="s">
        <v>33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30</v>
      </c>
      <c r="D121" s="35"/>
      <c r="E121" s="35"/>
      <c r="F121" s="26" t="str">
        <f>IF(E18="","",E18)</f>
        <v>Vyplň údaj</v>
      </c>
      <c r="G121" s="35"/>
      <c r="H121" s="35"/>
      <c r="I121" s="28" t="s">
        <v>34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128</v>
      </c>
      <c r="D123" s="161" t="s">
        <v>61</v>
      </c>
      <c r="E123" s="161" t="s">
        <v>57</v>
      </c>
      <c r="F123" s="161" t="s">
        <v>58</v>
      </c>
      <c r="G123" s="161" t="s">
        <v>129</v>
      </c>
      <c r="H123" s="161" t="s">
        <v>130</v>
      </c>
      <c r="I123" s="161" t="s">
        <v>131</v>
      </c>
      <c r="J123" s="161" t="s">
        <v>109</v>
      </c>
      <c r="K123" s="162" t="s">
        <v>132</v>
      </c>
      <c r="L123" s="163"/>
      <c r="M123" s="74" t="s">
        <v>1</v>
      </c>
      <c r="N123" s="75" t="s">
        <v>40</v>
      </c>
      <c r="O123" s="75" t="s">
        <v>133</v>
      </c>
      <c r="P123" s="75" t="s">
        <v>134</v>
      </c>
      <c r="Q123" s="75" t="s">
        <v>135</v>
      </c>
      <c r="R123" s="75" t="s">
        <v>136</v>
      </c>
      <c r="S123" s="75" t="s">
        <v>137</v>
      </c>
      <c r="T123" s="76" t="s">
        <v>138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139</v>
      </c>
      <c r="D124" s="35"/>
      <c r="E124" s="35"/>
      <c r="F124" s="35"/>
      <c r="G124" s="35"/>
      <c r="H124" s="35"/>
      <c r="I124" s="35"/>
      <c r="J124" s="164">
        <f>BK124</f>
        <v>0</v>
      </c>
      <c r="K124" s="35"/>
      <c r="L124" s="38"/>
      <c r="M124" s="77"/>
      <c r="N124" s="165"/>
      <c r="O124" s="78"/>
      <c r="P124" s="166">
        <f>P125+P149</f>
        <v>0</v>
      </c>
      <c r="Q124" s="78"/>
      <c r="R124" s="166">
        <f>R125+R149</f>
        <v>0</v>
      </c>
      <c r="S124" s="78"/>
      <c r="T124" s="167">
        <f>T125+T149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75</v>
      </c>
      <c r="AU124" s="16" t="s">
        <v>111</v>
      </c>
      <c r="BK124" s="168">
        <f>BK125+BK149</f>
        <v>0</v>
      </c>
    </row>
    <row r="125" spans="1:65" s="12" customFormat="1" ht="25.9" customHeight="1">
      <c r="B125" s="169"/>
      <c r="C125" s="170"/>
      <c r="D125" s="171" t="s">
        <v>75</v>
      </c>
      <c r="E125" s="172" t="s">
        <v>140</v>
      </c>
      <c r="F125" s="172" t="s">
        <v>141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P126+P133+P136</f>
        <v>0</v>
      </c>
      <c r="Q125" s="177"/>
      <c r="R125" s="178">
        <f>R126+R133+R136</f>
        <v>0</v>
      </c>
      <c r="S125" s="177"/>
      <c r="T125" s="179">
        <f>T126+T133+T136</f>
        <v>0</v>
      </c>
      <c r="AR125" s="180" t="s">
        <v>8</v>
      </c>
      <c r="AT125" s="181" t="s">
        <v>75</v>
      </c>
      <c r="AU125" s="181" t="s">
        <v>76</v>
      </c>
      <c r="AY125" s="180" t="s">
        <v>142</v>
      </c>
      <c r="BK125" s="182">
        <f>BK126+BK133+BK136</f>
        <v>0</v>
      </c>
    </row>
    <row r="126" spans="1:65" s="12" customFormat="1" ht="22.9" customHeight="1">
      <c r="B126" s="169"/>
      <c r="C126" s="170"/>
      <c r="D126" s="171" t="s">
        <v>75</v>
      </c>
      <c r="E126" s="183" t="s">
        <v>157</v>
      </c>
      <c r="F126" s="183" t="s">
        <v>158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SUM(P127:P132)</f>
        <v>0</v>
      </c>
      <c r="Q126" s="177"/>
      <c r="R126" s="178">
        <f>SUM(R127:R132)</f>
        <v>0</v>
      </c>
      <c r="S126" s="177"/>
      <c r="T126" s="179">
        <f>SUM(T127:T132)</f>
        <v>0</v>
      </c>
      <c r="AR126" s="180" t="s">
        <v>8</v>
      </c>
      <c r="AT126" s="181" t="s">
        <v>75</v>
      </c>
      <c r="AU126" s="181" t="s">
        <v>8</v>
      </c>
      <c r="AY126" s="180" t="s">
        <v>142</v>
      </c>
      <c r="BK126" s="182">
        <f>SUM(BK127:BK132)</f>
        <v>0</v>
      </c>
    </row>
    <row r="127" spans="1:65" s="2" customFormat="1" ht="24.2" customHeight="1">
      <c r="A127" s="33"/>
      <c r="B127" s="34"/>
      <c r="C127" s="185" t="s">
        <v>8</v>
      </c>
      <c r="D127" s="185" t="s">
        <v>145</v>
      </c>
      <c r="E127" s="186" t="s">
        <v>859</v>
      </c>
      <c r="F127" s="187" t="s">
        <v>860</v>
      </c>
      <c r="G127" s="188" t="s">
        <v>162</v>
      </c>
      <c r="H127" s="189">
        <v>185.18</v>
      </c>
      <c r="I127" s="190"/>
      <c r="J127" s="189">
        <f>ROUND(I127*H127,0)</f>
        <v>0</v>
      </c>
      <c r="K127" s="187" t="s">
        <v>173</v>
      </c>
      <c r="L127" s="38"/>
      <c r="M127" s="191" t="s">
        <v>1</v>
      </c>
      <c r="N127" s="192" t="s">
        <v>41</v>
      </c>
      <c r="O127" s="70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5" t="s">
        <v>149</v>
      </c>
      <c r="AT127" s="195" t="s">
        <v>145</v>
      </c>
      <c r="AU127" s="195" t="s">
        <v>85</v>
      </c>
      <c r="AY127" s="16" t="s">
        <v>142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8</v>
      </c>
      <c r="BK127" s="196">
        <f>ROUND(I127*H127,0)</f>
        <v>0</v>
      </c>
      <c r="BL127" s="16" t="s">
        <v>149</v>
      </c>
      <c r="BM127" s="195" t="s">
        <v>85</v>
      </c>
    </row>
    <row r="128" spans="1:65" s="2" customFormat="1" ht="19.5">
      <c r="A128" s="33"/>
      <c r="B128" s="34"/>
      <c r="C128" s="35"/>
      <c r="D128" s="197" t="s">
        <v>150</v>
      </c>
      <c r="E128" s="35"/>
      <c r="F128" s="198" t="s">
        <v>861</v>
      </c>
      <c r="G128" s="35"/>
      <c r="H128" s="35"/>
      <c r="I128" s="199"/>
      <c r="J128" s="35"/>
      <c r="K128" s="35"/>
      <c r="L128" s="38"/>
      <c r="M128" s="200"/>
      <c r="N128" s="201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150</v>
      </c>
      <c r="AU128" s="16" t="s">
        <v>85</v>
      </c>
    </row>
    <row r="129" spans="1:65" s="2" customFormat="1" ht="24.2" customHeight="1">
      <c r="A129" s="33"/>
      <c r="B129" s="34"/>
      <c r="C129" s="185" t="s">
        <v>85</v>
      </c>
      <c r="D129" s="185" t="s">
        <v>145</v>
      </c>
      <c r="E129" s="186" t="s">
        <v>862</v>
      </c>
      <c r="F129" s="187" t="s">
        <v>863</v>
      </c>
      <c r="G129" s="188" t="s">
        <v>162</v>
      </c>
      <c r="H129" s="189">
        <v>185.18</v>
      </c>
      <c r="I129" s="190"/>
      <c r="J129" s="189">
        <f>ROUND(I129*H129,0)</f>
        <v>0</v>
      </c>
      <c r="K129" s="187" t="s">
        <v>173</v>
      </c>
      <c r="L129" s="38"/>
      <c r="M129" s="191" t="s">
        <v>1</v>
      </c>
      <c r="N129" s="192" t="s">
        <v>41</v>
      </c>
      <c r="O129" s="70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5" t="s">
        <v>149</v>
      </c>
      <c r="AT129" s="195" t="s">
        <v>145</v>
      </c>
      <c r="AU129" s="195" t="s">
        <v>85</v>
      </c>
      <c r="AY129" s="16" t="s">
        <v>142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8</v>
      </c>
      <c r="BK129" s="196">
        <f>ROUND(I129*H129,0)</f>
        <v>0</v>
      </c>
      <c r="BL129" s="16" t="s">
        <v>149</v>
      </c>
      <c r="BM129" s="195" t="s">
        <v>149</v>
      </c>
    </row>
    <row r="130" spans="1:65" s="2" customFormat="1" ht="29.25">
      <c r="A130" s="33"/>
      <c r="B130" s="34"/>
      <c r="C130" s="35"/>
      <c r="D130" s="197" t="s">
        <v>150</v>
      </c>
      <c r="E130" s="35"/>
      <c r="F130" s="198" t="s">
        <v>864</v>
      </c>
      <c r="G130" s="35"/>
      <c r="H130" s="35"/>
      <c r="I130" s="199"/>
      <c r="J130" s="35"/>
      <c r="K130" s="35"/>
      <c r="L130" s="38"/>
      <c r="M130" s="200"/>
      <c r="N130" s="201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150</v>
      </c>
      <c r="AU130" s="16" t="s">
        <v>85</v>
      </c>
    </row>
    <row r="131" spans="1:65" s="2" customFormat="1" ht="21.75" customHeight="1">
      <c r="A131" s="33"/>
      <c r="B131" s="34"/>
      <c r="C131" s="185" t="s">
        <v>240</v>
      </c>
      <c r="D131" s="185" t="s">
        <v>145</v>
      </c>
      <c r="E131" s="186" t="s">
        <v>865</v>
      </c>
      <c r="F131" s="187" t="s">
        <v>866</v>
      </c>
      <c r="G131" s="188" t="s">
        <v>162</v>
      </c>
      <c r="H131" s="189">
        <v>185.18</v>
      </c>
      <c r="I131" s="190"/>
      <c r="J131" s="189">
        <f>ROUND(I131*H131,0)</f>
        <v>0</v>
      </c>
      <c r="K131" s="187" t="s">
        <v>1</v>
      </c>
      <c r="L131" s="38"/>
      <c r="M131" s="191" t="s">
        <v>1</v>
      </c>
      <c r="N131" s="192" t="s">
        <v>41</v>
      </c>
      <c r="O131" s="70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5" t="s">
        <v>149</v>
      </c>
      <c r="AT131" s="195" t="s">
        <v>145</v>
      </c>
      <c r="AU131" s="195" t="s">
        <v>85</v>
      </c>
      <c r="AY131" s="16" t="s">
        <v>142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8</v>
      </c>
      <c r="BK131" s="196">
        <f>ROUND(I131*H131,0)</f>
        <v>0</v>
      </c>
      <c r="BL131" s="16" t="s">
        <v>149</v>
      </c>
      <c r="BM131" s="195" t="s">
        <v>157</v>
      </c>
    </row>
    <row r="132" spans="1:65" s="2" customFormat="1" ht="19.5">
      <c r="A132" s="33"/>
      <c r="B132" s="34"/>
      <c r="C132" s="35"/>
      <c r="D132" s="197" t="s">
        <v>150</v>
      </c>
      <c r="E132" s="35"/>
      <c r="F132" s="198" t="s">
        <v>867</v>
      </c>
      <c r="G132" s="35"/>
      <c r="H132" s="35"/>
      <c r="I132" s="199"/>
      <c r="J132" s="35"/>
      <c r="K132" s="35"/>
      <c r="L132" s="38"/>
      <c r="M132" s="200"/>
      <c r="N132" s="201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85</v>
      </c>
    </row>
    <row r="133" spans="1:65" s="12" customFormat="1" ht="22.9" customHeight="1">
      <c r="B133" s="169"/>
      <c r="C133" s="170"/>
      <c r="D133" s="171" t="s">
        <v>75</v>
      </c>
      <c r="E133" s="183" t="s">
        <v>198</v>
      </c>
      <c r="F133" s="183" t="s">
        <v>292</v>
      </c>
      <c r="G133" s="170"/>
      <c r="H133" s="170"/>
      <c r="I133" s="173"/>
      <c r="J133" s="184">
        <f>BK133</f>
        <v>0</v>
      </c>
      <c r="K133" s="170"/>
      <c r="L133" s="175"/>
      <c r="M133" s="176"/>
      <c r="N133" s="177"/>
      <c r="O133" s="177"/>
      <c r="P133" s="178">
        <f>SUM(P134:P135)</f>
        <v>0</v>
      </c>
      <c r="Q133" s="177"/>
      <c r="R133" s="178">
        <f>SUM(R134:R135)</f>
        <v>0</v>
      </c>
      <c r="S133" s="177"/>
      <c r="T133" s="179">
        <f>SUM(T134:T135)</f>
        <v>0</v>
      </c>
      <c r="AR133" s="180" t="s">
        <v>8</v>
      </c>
      <c r="AT133" s="181" t="s">
        <v>75</v>
      </c>
      <c r="AU133" s="181" t="s">
        <v>8</v>
      </c>
      <c r="AY133" s="180" t="s">
        <v>142</v>
      </c>
      <c r="BK133" s="182">
        <f>SUM(BK134:BK135)</f>
        <v>0</v>
      </c>
    </row>
    <row r="134" spans="1:65" s="2" customFormat="1" ht="24.2" customHeight="1">
      <c r="A134" s="33"/>
      <c r="B134" s="34"/>
      <c r="C134" s="185" t="s">
        <v>143</v>
      </c>
      <c r="D134" s="185" t="s">
        <v>145</v>
      </c>
      <c r="E134" s="186" t="s">
        <v>634</v>
      </c>
      <c r="F134" s="187" t="s">
        <v>635</v>
      </c>
      <c r="G134" s="188" t="s">
        <v>162</v>
      </c>
      <c r="H134" s="189">
        <v>404.03</v>
      </c>
      <c r="I134" s="190"/>
      <c r="J134" s="189">
        <f>ROUND(I134*H134,0)</f>
        <v>0</v>
      </c>
      <c r="K134" s="187" t="s">
        <v>173</v>
      </c>
      <c r="L134" s="38"/>
      <c r="M134" s="191" t="s">
        <v>1</v>
      </c>
      <c r="N134" s="192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149</v>
      </c>
      <c r="AT134" s="195" t="s">
        <v>145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156</v>
      </c>
    </row>
    <row r="135" spans="1:65" s="2" customFormat="1" ht="19.5">
      <c r="A135" s="33"/>
      <c r="B135" s="34"/>
      <c r="C135" s="35"/>
      <c r="D135" s="197" t="s">
        <v>150</v>
      </c>
      <c r="E135" s="35"/>
      <c r="F135" s="198" t="s">
        <v>636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12" customFormat="1" ht="22.9" customHeight="1">
      <c r="B136" s="169"/>
      <c r="C136" s="170"/>
      <c r="D136" s="171" t="s">
        <v>75</v>
      </c>
      <c r="E136" s="183" t="s">
        <v>428</v>
      </c>
      <c r="F136" s="183" t="s">
        <v>429</v>
      </c>
      <c r="G136" s="170"/>
      <c r="H136" s="170"/>
      <c r="I136" s="173"/>
      <c r="J136" s="184">
        <f>BK136</f>
        <v>0</v>
      </c>
      <c r="K136" s="170"/>
      <c r="L136" s="175"/>
      <c r="M136" s="176"/>
      <c r="N136" s="177"/>
      <c r="O136" s="177"/>
      <c r="P136" s="178">
        <f>SUM(P137:P148)</f>
        <v>0</v>
      </c>
      <c r="Q136" s="177"/>
      <c r="R136" s="178">
        <f>SUM(R137:R148)</f>
        <v>0</v>
      </c>
      <c r="S136" s="177"/>
      <c r="T136" s="179">
        <f>SUM(T137:T148)</f>
        <v>0</v>
      </c>
      <c r="AR136" s="180" t="s">
        <v>8</v>
      </c>
      <c r="AT136" s="181" t="s">
        <v>75</v>
      </c>
      <c r="AU136" s="181" t="s">
        <v>8</v>
      </c>
      <c r="AY136" s="180" t="s">
        <v>142</v>
      </c>
      <c r="BK136" s="182">
        <f>SUM(BK137:BK148)</f>
        <v>0</v>
      </c>
    </row>
    <row r="137" spans="1:65" s="2" customFormat="1" ht="16.5" customHeight="1">
      <c r="A137" s="33"/>
      <c r="B137" s="34"/>
      <c r="C137" s="185" t="s">
        <v>149</v>
      </c>
      <c r="D137" s="185" t="s">
        <v>145</v>
      </c>
      <c r="E137" s="186" t="s">
        <v>431</v>
      </c>
      <c r="F137" s="187" t="s">
        <v>432</v>
      </c>
      <c r="G137" s="188" t="s">
        <v>433</v>
      </c>
      <c r="H137" s="189">
        <v>4.2300000000000004</v>
      </c>
      <c r="I137" s="190"/>
      <c r="J137" s="189">
        <f>ROUND(I137*H137,0)</f>
        <v>0</v>
      </c>
      <c r="K137" s="187" t="s">
        <v>173</v>
      </c>
      <c r="L137" s="38"/>
      <c r="M137" s="191" t="s">
        <v>1</v>
      </c>
      <c r="N137" s="192" t="s">
        <v>41</v>
      </c>
      <c r="O137" s="70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5" t="s">
        <v>149</v>
      </c>
      <c r="AT137" s="195" t="s">
        <v>145</v>
      </c>
      <c r="AU137" s="195" t="s">
        <v>85</v>
      </c>
      <c r="AY137" s="16" t="s">
        <v>142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</v>
      </c>
      <c r="BK137" s="196">
        <f>ROUND(I137*H137,0)</f>
        <v>0</v>
      </c>
      <c r="BL137" s="16" t="s">
        <v>149</v>
      </c>
      <c r="BM137" s="195" t="s">
        <v>25</v>
      </c>
    </row>
    <row r="138" spans="1:65" s="2" customFormat="1" ht="19.5">
      <c r="A138" s="33"/>
      <c r="B138" s="34"/>
      <c r="C138" s="35"/>
      <c r="D138" s="197" t="s">
        <v>150</v>
      </c>
      <c r="E138" s="35"/>
      <c r="F138" s="198" t="s">
        <v>435</v>
      </c>
      <c r="G138" s="35"/>
      <c r="H138" s="35"/>
      <c r="I138" s="199"/>
      <c r="J138" s="35"/>
      <c r="K138" s="35"/>
      <c r="L138" s="38"/>
      <c r="M138" s="200"/>
      <c r="N138" s="20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85</v>
      </c>
    </row>
    <row r="139" spans="1:65" s="2" customFormat="1" ht="24.2" customHeight="1">
      <c r="A139" s="33"/>
      <c r="B139" s="34"/>
      <c r="C139" s="185" t="s">
        <v>179</v>
      </c>
      <c r="D139" s="185" t="s">
        <v>145</v>
      </c>
      <c r="E139" s="186" t="s">
        <v>436</v>
      </c>
      <c r="F139" s="187" t="s">
        <v>437</v>
      </c>
      <c r="G139" s="188" t="s">
        <v>433</v>
      </c>
      <c r="H139" s="189">
        <v>4.21</v>
      </c>
      <c r="I139" s="190"/>
      <c r="J139" s="189">
        <f>ROUND(I139*H139,0)</f>
        <v>0</v>
      </c>
      <c r="K139" s="187" t="s">
        <v>173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177</v>
      </c>
    </row>
    <row r="140" spans="1:65" s="2" customFormat="1" ht="19.5">
      <c r="A140" s="33"/>
      <c r="B140" s="34"/>
      <c r="C140" s="35"/>
      <c r="D140" s="197" t="s">
        <v>150</v>
      </c>
      <c r="E140" s="35"/>
      <c r="F140" s="198" t="s">
        <v>439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2" customFormat="1" ht="24.2" customHeight="1">
      <c r="A141" s="33"/>
      <c r="B141" s="34"/>
      <c r="C141" s="185" t="s">
        <v>157</v>
      </c>
      <c r="D141" s="185" t="s">
        <v>145</v>
      </c>
      <c r="E141" s="186" t="s">
        <v>441</v>
      </c>
      <c r="F141" s="187" t="s">
        <v>442</v>
      </c>
      <c r="G141" s="188" t="s">
        <v>433</v>
      </c>
      <c r="H141" s="189">
        <v>4.2300000000000004</v>
      </c>
      <c r="I141" s="190"/>
      <c r="J141" s="189">
        <f>ROUND(I141*H141,0)</f>
        <v>0</v>
      </c>
      <c r="K141" s="187" t="s">
        <v>173</v>
      </c>
      <c r="L141" s="38"/>
      <c r="M141" s="191" t="s">
        <v>1</v>
      </c>
      <c r="N141" s="192" t="s">
        <v>41</v>
      </c>
      <c r="O141" s="70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5" t="s">
        <v>149</v>
      </c>
      <c r="AT141" s="195" t="s">
        <v>145</v>
      </c>
      <c r="AU141" s="195" t="s">
        <v>85</v>
      </c>
      <c r="AY141" s="16" t="s">
        <v>142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</v>
      </c>
      <c r="BK141" s="196">
        <f>ROUND(I141*H141,0)</f>
        <v>0</v>
      </c>
      <c r="BL141" s="16" t="s">
        <v>149</v>
      </c>
      <c r="BM141" s="195" t="s">
        <v>182</v>
      </c>
    </row>
    <row r="142" spans="1:65" s="2" customFormat="1" ht="19.5">
      <c r="A142" s="33"/>
      <c r="B142" s="34"/>
      <c r="C142" s="35"/>
      <c r="D142" s="197" t="s">
        <v>150</v>
      </c>
      <c r="E142" s="35"/>
      <c r="F142" s="198" t="s">
        <v>444</v>
      </c>
      <c r="G142" s="35"/>
      <c r="H142" s="35"/>
      <c r="I142" s="199"/>
      <c r="J142" s="35"/>
      <c r="K142" s="35"/>
      <c r="L142" s="38"/>
      <c r="M142" s="200"/>
      <c r="N142" s="20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85</v>
      </c>
    </row>
    <row r="143" spans="1:65" s="2" customFormat="1" ht="24.2" customHeight="1">
      <c r="A143" s="33"/>
      <c r="B143" s="34"/>
      <c r="C143" s="185" t="s">
        <v>188</v>
      </c>
      <c r="D143" s="185" t="s">
        <v>145</v>
      </c>
      <c r="E143" s="186" t="s">
        <v>445</v>
      </c>
      <c r="F143" s="187" t="s">
        <v>446</v>
      </c>
      <c r="G143" s="188" t="s">
        <v>433</v>
      </c>
      <c r="H143" s="189">
        <v>38.08</v>
      </c>
      <c r="I143" s="190"/>
      <c r="J143" s="189">
        <f>ROUND(I143*H143,0)</f>
        <v>0</v>
      </c>
      <c r="K143" s="187" t="s">
        <v>173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186</v>
      </c>
    </row>
    <row r="144" spans="1:65" s="2" customFormat="1" ht="29.25">
      <c r="A144" s="33"/>
      <c r="B144" s="34"/>
      <c r="C144" s="35"/>
      <c r="D144" s="197" t="s">
        <v>150</v>
      </c>
      <c r="E144" s="35"/>
      <c r="F144" s="198" t="s">
        <v>448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13" customFormat="1" ht="11.25">
      <c r="B145" s="211"/>
      <c r="C145" s="212"/>
      <c r="D145" s="197" t="s">
        <v>164</v>
      </c>
      <c r="E145" s="213" t="s">
        <v>1</v>
      </c>
      <c r="F145" s="214" t="s">
        <v>868</v>
      </c>
      <c r="G145" s="212"/>
      <c r="H145" s="215">
        <v>38.08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164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142</v>
      </c>
    </row>
    <row r="146" spans="1:65" s="14" customFormat="1" ht="11.25">
      <c r="B146" s="222"/>
      <c r="C146" s="223"/>
      <c r="D146" s="197" t="s">
        <v>164</v>
      </c>
      <c r="E146" s="224" t="s">
        <v>1</v>
      </c>
      <c r="F146" s="225" t="s">
        <v>166</v>
      </c>
      <c r="G146" s="223"/>
      <c r="H146" s="226">
        <v>38.08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164</v>
      </c>
      <c r="AU146" s="232" t="s">
        <v>85</v>
      </c>
      <c r="AV146" s="14" t="s">
        <v>149</v>
      </c>
      <c r="AW146" s="14" t="s">
        <v>32</v>
      </c>
      <c r="AX146" s="14" t="s">
        <v>8</v>
      </c>
      <c r="AY146" s="232" t="s">
        <v>142</v>
      </c>
    </row>
    <row r="147" spans="1:65" s="2" customFormat="1" ht="33" customHeight="1">
      <c r="A147" s="33"/>
      <c r="B147" s="34"/>
      <c r="C147" s="185" t="s">
        <v>156</v>
      </c>
      <c r="D147" s="185" t="s">
        <v>145</v>
      </c>
      <c r="E147" s="186" t="s">
        <v>451</v>
      </c>
      <c r="F147" s="187" t="s">
        <v>452</v>
      </c>
      <c r="G147" s="188" t="s">
        <v>433</v>
      </c>
      <c r="H147" s="189">
        <v>4.2300000000000004</v>
      </c>
      <c r="I147" s="190"/>
      <c r="J147" s="189">
        <f>ROUND(I147*H147,0)</f>
        <v>0</v>
      </c>
      <c r="K147" s="187" t="s">
        <v>173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149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149</v>
      </c>
      <c r="BM147" s="195" t="s">
        <v>191</v>
      </c>
    </row>
    <row r="148" spans="1:65" s="2" customFormat="1" ht="29.25">
      <c r="A148" s="33"/>
      <c r="B148" s="34"/>
      <c r="C148" s="35"/>
      <c r="D148" s="197" t="s">
        <v>150</v>
      </c>
      <c r="E148" s="35"/>
      <c r="F148" s="198" t="s">
        <v>454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12" customFormat="1" ht="25.9" customHeight="1">
      <c r="B149" s="169"/>
      <c r="C149" s="170"/>
      <c r="D149" s="171" t="s">
        <v>75</v>
      </c>
      <c r="E149" s="172" t="s">
        <v>461</v>
      </c>
      <c r="F149" s="172" t="s">
        <v>462</v>
      </c>
      <c r="G149" s="170"/>
      <c r="H149" s="170"/>
      <c r="I149" s="173"/>
      <c r="J149" s="174">
        <f>BK149</f>
        <v>0</v>
      </c>
      <c r="K149" s="170"/>
      <c r="L149" s="175"/>
      <c r="M149" s="176"/>
      <c r="N149" s="177"/>
      <c r="O149" s="177"/>
      <c r="P149" s="178">
        <f>P150+P175+P178</f>
        <v>0</v>
      </c>
      <c r="Q149" s="177"/>
      <c r="R149" s="178">
        <f>R150+R175+R178</f>
        <v>0</v>
      </c>
      <c r="S149" s="177"/>
      <c r="T149" s="179">
        <f>T150+T175+T178</f>
        <v>0</v>
      </c>
      <c r="AR149" s="180" t="s">
        <v>85</v>
      </c>
      <c r="AT149" s="181" t="s">
        <v>75</v>
      </c>
      <c r="AU149" s="181" t="s">
        <v>76</v>
      </c>
      <c r="AY149" s="180" t="s">
        <v>142</v>
      </c>
      <c r="BK149" s="182">
        <f>BK150+BK175+BK178</f>
        <v>0</v>
      </c>
    </row>
    <row r="150" spans="1:65" s="12" customFormat="1" ht="22.9" customHeight="1">
      <c r="B150" s="169"/>
      <c r="C150" s="170"/>
      <c r="D150" s="171" t="s">
        <v>75</v>
      </c>
      <c r="E150" s="183" t="s">
        <v>489</v>
      </c>
      <c r="F150" s="183" t="s">
        <v>490</v>
      </c>
      <c r="G150" s="170"/>
      <c r="H150" s="170"/>
      <c r="I150" s="173"/>
      <c r="J150" s="184">
        <f>BK150</f>
        <v>0</v>
      </c>
      <c r="K150" s="170"/>
      <c r="L150" s="175"/>
      <c r="M150" s="176"/>
      <c r="N150" s="177"/>
      <c r="O150" s="177"/>
      <c r="P150" s="178">
        <f>SUM(P151:P174)</f>
        <v>0</v>
      </c>
      <c r="Q150" s="177"/>
      <c r="R150" s="178">
        <f>SUM(R151:R174)</f>
        <v>0</v>
      </c>
      <c r="S150" s="177"/>
      <c r="T150" s="179">
        <f>SUM(T151:T174)</f>
        <v>0</v>
      </c>
      <c r="AR150" s="180" t="s">
        <v>85</v>
      </c>
      <c r="AT150" s="181" t="s">
        <v>75</v>
      </c>
      <c r="AU150" s="181" t="s">
        <v>8</v>
      </c>
      <c r="AY150" s="180" t="s">
        <v>142</v>
      </c>
      <c r="BK150" s="182">
        <f>SUM(BK151:BK174)</f>
        <v>0</v>
      </c>
    </row>
    <row r="151" spans="1:65" s="2" customFormat="1" ht="24.2" customHeight="1">
      <c r="A151" s="33"/>
      <c r="B151" s="34"/>
      <c r="C151" s="185" t="s">
        <v>198</v>
      </c>
      <c r="D151" s="185" t="s">
        <v>145</v>
      </c>
      <c r="E151" s="186" t="s">
        <v>869</v>
      </c>
      <c r="F151" s="187" t="s">
        <v>870</v>
      </c>
      <c r="G151" s="188" t="s">
        <v>162</v>
      </c>
      <c r="H151" s="189">
        <v>185.18</v>
      </c>
      <c r="I151" s="190"/>
      <c r="J151" s="189">
        <f>ROUND(I151*H151,0)</f>
        <v>0</v>
      </c>
      <c r="K151" s="187" t="s">
        <v>173</v>
      </c>
      <c r="L151" s="38"/>
      <c r="M151" s="191" t="s">
        <v>1</v>
      </c>
      <c r="N151" s="192" t="s">
        <v>41</v>
      </c>
      <c r="O151" s="70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5" t="s">
        <v>186</v>
      </c>
      <c r="AT151" s="195" t="s">
        <v>145</v>
      </c>
      <c r="AU151" s="195" t="s">
        <v>85</v>
      </c>
      <c r="AY151" s="16" t="s">
        <v>142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</v>
      </c>
      <c r="BK151" s="196">
        <f>ROUND(I151*H151,0)</f>
        <v>0</v>
      </c>
      <c r="BL151" s="16" t="s">
        <v>186</v>
      </c>
      <c r="BM151" s="195" t="s">
        <v>196</v>
      </c>
    </row>
    <row r="152" spans="1:65" s="2" customFormat="1" ht="29.25">
      <c r="A152" s="33"/>
      <c r="B152" s="34"/>
      <c r="C152" s="35"/>
      <c r="D152" s="197" t="s">
        <v>150</v>
      </c>
      <c r="E152" s="35"/>
      <c r="F152" s="198" t="s">
        <v>871</v>
      </c>
      <c r="G152" s="35"/>
      <c r="H152" s="35"/>
      <c r="I152" s="199"/>
      <c r="J152" s="35"/>
      <c r="K152" s="35"/>
      <c r="L152" s="38"/>
      <c r="M152" s="200"/>
      <c r="N152" s="20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85</v>
      </c>
    </row>
    <row r="153" spans="1:65" s="13" customFormat="1" ht="11.25">
      <c r="B153" s="211"/>
      <c r="C153" s="212"/>
      <c r="D153" s="197" t="s">
        <v>164</v>
      </c>
      <c r="E153" s="213" t="s">
        <v>1</v>
      </c>
      <c r="F153" s="214" t="s">
        <v>872</v>
      </c>
      <c r="G153" s="212"/>
      <c r="H153" s="215">
        <v>185.18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164</v>
      </c>
      <c r="AU153" s="221" t="s">
        <v>85</v>
      </c>
      <c r="AV153" s="13" t="s">
        <v>85</v>
      </c>
      <c r="AW153" s="13" t="s">
        <v>32</v>
      </c>
      <c r="AX153" s="13" t="s">
        <v>76</v>
      </c>
      <c r="AY153" s="221" t="s">
        <v>142</v>
      </c>
    </row>
    <row r="154" spans="1:65" s="14" customFormat="1" ht="11.25">
      <c r="B154" s="222"/>
      <c r="C154" s="223"/>
      <c r="D154" s="197" t="s">
        <v>164</v>
      </c>
      <c r="E154" s="224" t="s">
        <v>1</v>
      </c>
      <c r="F154" s="225" t="s">
        <v>166</v>
      </c>
      <c r="G154" s="223"/>
      <c r="H154" s="226">
        <v>185.18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164</v>
      </c>
      <c r="AU154" s="232" t="s">
        <v>85</v>
      </c>
      <c r="AV154" s="14" t="s">
        <v>149</v>
      </c>
      <c r="AW154" s="14" t="s">
        <v>32</v>
      </c>
      <c r="AX154" s="14" t="s">
        <v>8</v>
      </c>
      <c r="AY154" s="232" t="s">
        <v>142</v>
      </c>
    </row>
    <row r="155" spans="1:65" s="2" customFormat="1" ht="24.2" customHeight="1">
      <c r="A155" s="33"/>
      <c r="B155" s="34"/>
      <c r="C155" s="202" t="s">
        <v>25</v>
      </c>
      <c r="D155" s="202" t="s">
        <v>152</v>
      </c>
      <c r="E155" s="203" t="s">
        <v>873</v>
      </c>
      <c r="F155" s="204" t="s">
        <v>874</v>
      </c>
      <c r="G155" s="205" t="s">
        <v>162</v>
      </c>
      <c r="H155" s="206">
        <v>188.88</v>
      </c>
      <c r="I155" s="207"/>
      <c r="J155" s="206">
        <f>ROUND(I155*H155,0)</f>
        <v>0</v>
      </c>
      <c r="K155" s="204" t="s">
        <v>173</v>
      </c>
      <c r="L155" s="208"/>
      <c r="M155" s="209" t="s">
        <v>1</v>
      </c>
      <c r="N155" s="210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224</v>
      </c>
      <c r="AT155" s="195" t="s">
        <v>152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186</v>
      </c>
      <c r="BM155" s="195" t="s">
        <v>201</v>
      </c>
    </row>
    <row r="156" spans="1:65" s="2" customFormat="1" ht="11.25">
      <c r="A156" s="33"/>
      <c r="B156" s="34"/>
      <c r="C156" s="35"/>
      <c r="D156" s="197" t="s">
        <v>150</v>
      </c>
      <c r="E156" s="35"/>
      <c r="F156" s="198" t="s">
        <v>874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13" customFormat="1" ht="11.25">
      <c r="B157" s="211"/>
      <c r="C157" s="212"/>
      <c r="D157" s="197" t="s">
        <v>164</v>
      </c>
      <c r="E157" s="213" t="s">
        <v>1</v>
      </c>
      <c r="F157" s="214" t="s">
        <v>875</v>
      </c>
      <c r="G157" s="212"/>
      <c r="H157" s="215">
        <v>188.88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164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142</v>
      </c>
    </row>
    <row r="158" spans="1:65" s="14" customFormat="1" ht="11.25">
      <c r="B158" s="222"/>
      <c r="C158" s="223"/>
      <c r="D158" s="197" t="s">
        <v>164</v>
      </c>
      <c r="E158" s="224" t="s">
        <v>1</v>
      </c>
      <c r="F158" s="225" t="s">
        <v>166</v>
      </c>
      <c r="G158" s="223"/>
      <c r="H158" s="226">
        <v>188.88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164</v>
      </c>
      <c r="AU158" s="232" t="s">
        <v>85</v>
      </c>
      <c r="AV158" s="14" t="s">
        <v>149</v>
      </c>
      <c r="AW158" s="14" t="s">
        <v>32</v>
      </c>
      <c r="AX158" s="14" t="s">
        <v>8</v>
      </c>
      <c r="AY158" s="232" t="s">
        <v>142</v>
      </c>
    </row>
    <row r="159" spans="1:65" s="2" customFormat="1" ht="24.2" customHeight="1">
      <c r="A159" s="33"/>
      <c r="B159" s="34"/>
      <c r="C159" s="185" t="s">
        <v>207</v>
      </c>
      <c r="D159" s="185" t="s">
        <v>145</v>
      </c>
      <c r="E159" s="186" t="s">
        <v>876</v>
      </c>
      <c r="F159" s="187" t="s">
        <v>877</v>
      </c>
      <c r="G159" s="188" t="s">
        <v>162</v>
      </c>
      <c r="H159" s="189">
        <v>218.86</v>
      </c>
      <c r="I159" s="190"/>
      <c r="J159" s="189">
        <f>ROUND(I159*H159,0)</f>
        <v>0</v>
      </c>
      <c r="K159" s="187" t="s">
        <v>173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186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186</v>
      </c>
      <c r="BM159" s="195" t="s">
        <v>205</v>
      </c>
    </row>
    <row r="160" spans="1:65" s="2" customFormat="1" ht="19.5">
      <c r="A160" s="33"/>
      <c r="B160" s="34"/>
      <c r="C160" s="35"/>
      <c r="D160" s="197" t="s">
        <v>150</v>
      </c>
      <c r="E160" s="35"/>
      <c r="F160" s="198" t="s">
        <v>878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13" customFormat="1" ht="11.25">
      <c r="B161" s="211"/>
      <c r="C161" s="212"/>
      <c r="D161" s="197" t="s">
        <v>164</v>
      </c>
      <c r="E161" s="213" t="s">
        <v>1</v>
      </c>
      <c r="F161" s="214" t="s">
        <v>879</v>
      </c>
      <c r="G161" s="212"/>
      <c r="H161" s="215">
        <v>218.86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164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142</v>
      </c>
    </row>
    <row r="162" spans="1:65" s="14" customFormat="1" ht="11.25">
      <c r="B162" s="222"/>
      <c r="C162" s="223"/>
      <c r="D162" s="197" t="s">
        <v>164</v>
      </c>
      <c r="E162" s="224" t="s">
        <v>1</v>
      </c>
      <c r="F162" s="225" t="s">
        <v>166</v>
      </c>
      <c r="G162" s="223"/>
      <c r="H162" s="226">
        <v>218.86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164</v>
      </c>
      <c r="AU162" s="232" t="s">
        <v>85</v>
      </c>
      <c r="AV162" s="14" t="s">
        <v>149</v>
      </c>
      <c r="AW162" s="14" t="s">
        <v>32</v>
      </c>
      <c r="AX162" s="14" t="s">
        <v>8</v>
      </c>
      <c r="AY162" s="232" t="s">
        <v>142</v>
      </c>
    </row>
    <row r="163" spans="1:65" s="2" customFormat="1" ht="24.2" customHeight="1">
      <c r="A163" s="33"/>
      <c r="B163" s="34"/>
      <c r="C163" s="202" t="s">
        <v>177</v>
      </c>
      <c r="D163" s="202" t="s">
        <v>152</v>
      </c>
      <c r="E163" s="203" t="s">
        <v>880</v>
      </c>
      <c r="F163" s="204" t="s">
        <v>881</v>
      </c>
      <c r="G163" s="205" t="s">
        <v>162</v>
      </c>
      <c r="H163" s="206">
        <v>223.24</v>
      </c>
      <c r="I163" s="207"/>
      <c r="J163" s="206">
        <f>ROUND(I163*H163,0)</f>
        <v>0</v>
      </c>
      <c r="K163" s="204" t="s">
        <v>270</v>
      </c>
      <c r="L163" s="208"/>
      <c r="M163" s="209" t="s">
        <v>1</v>
      </c>
      <c r="N163" s="210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224</v>
      </c>
      <c r="AT163" s="195" t="s">
        <v>152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186</v>
      </c>
      <c r="BM163" s="195" t="s">
        <v>210</v>
      </c>
    </row>
    <row r="164" spans="1:65" s="2" customFormat="1" ht="19.5">
      <c r="A164" s="33"/>
      <c r="B164" s="34"/>
      <c r="C164" s="35"/>
      <c r="D164" s="197" t="s">
        <v>150</v>
      </c>
      <c r="E164" s="35"/>
      <c r="F164" s="198" t="s">
        <v>881</v>
      </c>
      <c r="G164" s="35"/>
      <c r="H164" s="35"/>
      <c r="I164" s="199"/>
      <c r="J164" s="35"/>
      <c r="K164" s="35"/>
      <c r="L164" s="38"/>
      <c r="M164" s="200"/>
      <c r="N164" s="201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13" customFormat="1" ht="11.25">
      <c r="B165" s="211"/>
      <c r="C165" s="212"/>
      <c r="D165" s="197" t="s">
        <v>164</v>
      </c>
      <c r="E165" s="213" t="s">
        <v>1</v>
      </c>
      <c r="F165" s="214" t="s">
        <v>882</v>
      </c>
      <c r="G165" s="212"/>
      <c r="H165" s="215">
        <v>223.24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164</v>
      </c>
      <c r="AU165" s="221" t="s">
        <v>85</v>
      </c>
      <c r="AV165" s="13" t="s">
        <v>85</v>
      </c>
      <c r="AW165" s="13" t="s">
        <v>32</v>
      </c>
      <c r="AX165" s="13" t="s">
        <v>76</v>
      </c>
      <c r="AY165" s="221" t="s">
        <v>142</v>
      </c>
    </row>
    <row r="166" spans="1:65" s="14" customFormat="1" ht="11.25">
      <c r="B166" s="222"/>
      <c r="C166" s="223"/>
      <c r="D166" s="197" t="s">
        <v>164</v>
      </c>
      <c r="E166" s="224" t="s">
        <v>1</v>
      </c>
      <c r="F166" s="225" t="s">
        <v>166</v>
      </c>
      <c r="G166" s="223"/>
      <c r="H166" s="226">
        <v>223.24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164</v>
      </c>
      <c r="AU166" s="232" t="s">
        <v>85</v>
      </c>
      <c r="AV166" s="14" t="s">
        <v>149</v>
      </c>
      <c r="AW166" s="14" t="s">
        <v>32</v>
      </c>
      <c r="AX166" s="14" t="s">
        <v>8</v>
      </c>
      <c r="AY166" s="232" t="s">
        <v>142</v>
      </c>
    </row>
    <row r="167" spans="1:65" s="2" customFormat="1" ht="24.2" customHeight="1">
      <c r="A167" s="33"/>
      <c r="B167" s="34"/>
      <c r="C167" s="202" t="s">
        <v>216</v>
      </c>
      <c r="D167" s="202" t="s">
        <v>152</v>
      </c>
      <c r="E167" s="203" t="s">
        <v>883</v>
      </c>
      <c r="F167" s="204" t="s">
        <v>884</v>
      </c>
      <c r="G167" s="205" t="s">
        <v>162</v>
      </c>
      <c r="H167" s="206">
        <v>59.86</v>
      </c>
      <c r="I167" s="207"/>
      <c r="J167" s="206">
        <f>ROUND(I167*H167,0)</f>
        <v>0</v>
      </c>
      <c r="K167" s="204" t="s">
        <v>173</v>
      </c>
      <c r="L167" s="208"/>
      <c r="M167" s="209" t="s">
        <v>1</v>
      </c>
      <c r="N167" s="210" t="s">
        <v>41</v>
      </c>
      <c r="O167" s="70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5" t="s">
        <v>224</v>
      </c>
      <c r="AT167" s="195" t="s">
        <v>152</v>
      </c>
      <c r="AU167" s="195" t="s">
        <v>85</v>
      </c>
      <c r="AY167" s="16" t="s">
        <v>142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</v>
      </c>
      <c r="BK167" s="196">
        <f>ROUND(I167*H167,0)</f>
        <v>0</v>
      </c>
      <c r="BL167" s="16" t="s">
        <v>186</v>
      </c>
      <c r="BM167" s="195" t="s">
        <v>214</v>
      </c>
    </row>
    <row r="168" spans="1:65" s="2" customFormat="1" ht="19.5">
      <c r="A168" s="33"/>
      <c r="B168" s="34"/>
      <c r="C168" s="35"/>
      <c r="D168" s="197" t="s">
        <v>150</v>
      </c>
      <c r="E168" s="35"/>
      <c r="F168" s="198" t="s">
        <v>884</v>
      </c>
      <c r="G168" s="35"/>
      <c r="H168" s="35"/>
      <c r="I168" s="199"/>
      <c r="J168" s="35"/>
      <c r="K168" s="35"/>
      <c r="L168" s="38"/>
      <c r="M168" s="200"/>
      <c r="N168" s="201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85</v>
      </c>
    </row>
    <row r="169" spans="1:65" s="2" customFormat="1" ht="24.2" customHeight="1">
      <c r="A169" s="33"/>
      <c r="B169" s="34"/>
      <c r="C169" s="185" t="s">
        <v>182</v>
      </c>
      <c r="D169" s="185" t="s">
        <v>145</v>
      </c>
      <c r="E169" s="186" t="s">
        <v>495</v>
      </c>
      <c r="F169" s="187" t="s">
        <v>496</v>
      </c>
      <c r="G169" s="188" t="s">
        <v>162</v>
      </c>
      <c r="H169" s="189">
        <v>57.01</v>
      </c>
      <c r="I169" s="190"/>
      <c r="J169" s="189">
        <f>ROUND(I169*H169,0)</f>
        <v>0</v>
      </c>
      <c r="K169" s="187" t="s">
        <v>173</v>
      </c>
      <c r="L169" s="38"/>
      <c r="M169" s="191" t="s">
        <v>1</v>
      </c>
      <c r="N169" s="192" t="s">
        <v>41</v>
      </c>
      <c r="O169" s="70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5" t="s">
        <v>186</v>
      </c>
      <c r="AT169" s="195" t="s">
        <v>145</v>
      </c>
      <c r="AU169" s="195" t="s">
        <v>85</v>
      </c>
      <c r="AY169" s="16" t="s">
        <v>142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</v>
      </c>
      <c r="BK169" s="196">
        <f>ROUND(I169*H169,0)</f>
        <v>0</v>
      </c>
      <c r="BL169" s="16" t="s">
        <v>186</v>
      </c>
      <c r="BM169" s="195" t="s">
        <v>219</v>
      </c>
    </row>
    <row r="170" spans="1:65" s="2" customFormat="1" ht="19.5">
      <c r="A170" s="33"/>
      <c r="B170" s="34"/>
      <c r="C170" s="35"/>
      <c r="D170" s="197" t="s">
        <v>150</v>
      </c>
      <c r="E170" s="35"/>
      <c r="F170" s="198" t="s">
        <v>498</v>
      </c>
      <c r="G170" s="35"/>
      <c r="H170" s="35"/>
      <c r="I170" s="199"/>
      <c r="J170" s="35"/>
      <c r="K170" s="35"/>
      <c r="L170" s="38"/>
      <c r="M170" s="200"/>
      <c r="N170" s="201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85</v>
      </c>
    </row>
    <row r="171" spans="1:65" s="13" customFormat="1" ht="11.25">
      <c r="B171" s="211"/>
      <c r="C171" s="212"/>
      <c r="D171" s="197" t="s">
        <v>164</v>
      </c>
      <c r="E171" s="213" t="s">
        <v>1</v>
      </c>
      <c r="F171" s="214" t="s">
        <v>885</v>
      </c>
      <c r="G171" s="212"/>
      <c r="H171" s="215">
        <v>57.01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164</v>
      </c>
      <c r="AU171" s="221" t="s">
        <v>85</v>
      </c>
      <c r="AV171" s="13" t="s">
        <v>85</v>
      </c>
      <c r="AW171" s="13" t="s">
        <v>32</v>
      </c>
      <c r="AX171" s="13" t="s">
        <v>76</v>
      </c>
      <c r="AY171" s="221" t="s">
        <v>142</v>
      </c>
    </row>
    <row r="172" spans="1:65" s="14" customFormat="1" ht="11.25">
      <c r="B172" s="222"/>
      <c r="C172" s="223"/>
      <c r="D172" s="197" t="s">
        <v>164</v>
      </c>
      <c r="E172" s="224" t="s">
        <v>1</v>
      </c>
      <c r="F172" s="225" t="s">
        <v>166</v>
      </c>
      <c r="G172" s="223"/>
      <c r="H172" s="226">
        <v>57.01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164</v>
      </c>
      <c r="AU172" s="232" t="s">
        <v>85</v>
      </c>
      <c r="AV172" s="14" t="s">
        <v>149</v>
      </c>
      <c r="AW172" s="14" t="s">
        <v>32</v>
      </c>
      <c r="AX172" s="14" t="s">
        <v>8</v>
      </c>
      <c r="AY172" s="232" t="s">
        <v>142</v>
      </c>
    </row>
    <row r="173" spans="1:65" s="2" customFormat="1" ht="24.2" customHeight="1">
      <c r="A173" s="33"/>
      <c r="B173" s="34"/>
      <c r="C173" s="185" t="s">
        <v>9</v>
      </c>
      <c r="D173" s="185" t="s">
        <v>145</v>
      </c>
      <c r="E173" s="186" t="s">
        <v>513</v>
      </c>
      <c r="F173" s="187" t="s">
        <v>514</v>
      </c>
      <c r="G173" s="188" t="s">
        <v>486</v>
      </c>
      <c r="H173" s="190"/>
      <c r="I173" s="190"/>
      <c r="J173" s="189">
        <f>ROUND(I173*H173,0)</f>
        <v>0</v>
      </c>
      <c r="K173" s="187" t="s">
        <v>173</v>
      </c>
      <c r="L173" s="38"/>
      <c r="M173" s="191" t="s">
        <v>1</v>
      </c>
      <c r="N173" s="192" t="s">
        <v>41</v>
      </c>
      <c r="O173" s="70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5" t="s">
        <v>186</v>
      </c>
      <c r="AT173" s="195" t="s">
        <v>145</v>
      </c>
      <c r="AU173" s="195" t="s">
        <v>85</v>
      </c>
      <c r="AY173" s="16" t="s">
        <v>142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</v>
      </c>
      <c r="BK173" s="196">
        <f>ROUND(I173*H173,0)</f>
        <v>0</v>
      </c>
      <c r="BL173" s="16" t="s">
        <v>186</v>
      </c>
      <c r="BM173" s="195" t="s">
        <v>224</v>
      </c>
    </row>
    <row r="174" spans="1:65" s="2" customFormat="1" ht="29.25">
      <c r="A174" s="33"/>
      <c r="B174" s="34"/>
      <c r="C174" s="35"/>
      <c r="D174" s="197" t="s">
        <v>150</v>
      </c>
      <c r="E174" s="35"/>
      <c r="F174" s="198" t="s">
        <v>516</v>
      </c>
      <c r="G174" s="35"/>
      <c r="H174" s="35"/>
      <c r="I174" s="199"/>
      <c r="J174" s="35"/>
      <c r="K174" s="35"/>
      <c r="L174" s="38"/>
      <c r="M174" s="200"/>
      <c r="N174" s="201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85</v>
      </c>
    </row>
    <row r="175" spans="1:65" s="12" customFormat="1" ht="22.9" customHeight="1">
      <c r="B175" s="169"/>
      <c r="C175" s="170"/>
      <c r="D175" s="171" t="s">
        <v>75</v>
      </c>
      <c r="E175" s="183" t="s">
        <v>886</v>
      </c>
      <c r="F175" s="183" t="s">
        <v>887</v>
      </c>
      <c r="G175" s="170"/>
      <c r="H175" s="170"/>
      <c r="I175" s="173"/>
      <c r="J175" s="184">
        <f>BK175</f>
        <v>0</v>
      </c>
      <c r="K175" s="170"/>
      <c r="L175" s="175"/>
      <c r="M175" s="176"/>
      <c r="N175" s="177"/>
      <c r="O175" s="177"/>
      <c r="P175" s="178">
        <f>SUM(P176:P177)</f>
        <v>0</v>
      </c>
      <c r="Q175" s="177"/>
      <c r="R175" s="178">
        <f>SUM(R176:R177)</f>
        <v>0</v>
      </c>
      <c r="S175" s="177"/>
      <c r="T175" s="179">
        <f>SUM(T176:T177)</f>
        <v>0</v>
      </c>
      <c r="AR175" s="180" t="s">
        <v>85</v>
      </c>
      <c r="AT175" s="181" t="s">
        <v>75</v>
      </c>
      <c r="AU175" s="181" t="s">
        <v>8</v>
      </c>
      <c r="AY175" s="180" t="s">
        <v>142</v>
      </c>
      <c r="BK175" s="182">
        <f>SUM(BK176:BK177)</f>
        <v>0</v>
      </c>
    </row>
    <row r="176" spans="1:65" s="2" customFormat="1" ht="24.2" customHeight="1">
      <c r="A176" s="33"/>
      <c r="B176" s="34"/>
      <c r="C176" s="185" t="s">
        <v>186</v>
      </c>
      <c r="D176" s="185" t="s">
        <v>145</v>
      </c>
      <c r="E176" s="186" t="s">
        <v>888</v>
      </c>
      <c r="F176" s="187" t="s">
        <v>889</v>
      </c>
      <c r="G176" s="188" t="s">
        <v>162</v>
      </c>
      <c r="H176" s="189">
        <v>4.8</v>
      </c>
      <c r="I176" s="190"/>
      <c r="J176" s="189">
        <f>ROUND(I176*H176,0)</f>
        <v>0</v>
      </c>
      <c r="K176" s="187" t="s">
        <v>173</v>
      </c>
      <c r="L176" s="38"/>
      <c r="M176" s="191" t="s">
        <v>1</v>
      </c>
      <c r="N176" s="192" t="s">
        <v>41</v>
      </c>
      <c r="O176" s="70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5" t="s">
        <v>186</v>
      </c>
      <c r="AT176" s="195" t="s">
        <v>145</v>
      </c>
      <c r="AU176" s="195" t="s">
        <v>85</v>
      </c>
      <c r="AY176" s="16" t="s">
        <v>142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</v>
      </c>
      <c r="BK176" s="196">
        <f>ROUND(I176*H176,0)</f>
        <v>0</v>
      </c>
      <c r="BL176" s="16" t="s">
        <v>186</v>
      </c>
      <c r="BM176" s="195" t="s">
        <v>225</v>
      </c>
    </row>
    <row r="177" spans="1:65" s="2" customFormat="1" ht="11.25">
      <c r="A177" s="33"/>
      <c r="B177" s="34"/>
      <c r="C177" s="35"/>
      <c r="D177" s="197" t="s">
        <v>150</v>
      </c>
      <c r="E177" s="35"/>
      <c r="F177" s="198" t="s">
        <v>889</v>
      </c>
      <c r="G177" s="35"/>
      <c r="H177" s="35"/>
      <c r="I177" s="199"/>
      <c r="J177" s="35"/>
      <c r="K177" s="35"/>
      <c r="L177" s="38"/>
      <c r="M177" s="200"/>
      <c r="N177" s="201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85</v>
      </c>
    </row>
    <row r="178" spans="1:65" s="12" customFormat="1" ht="22.9" customHeight="1">
      <c r="B178" s="169"/>
      <c r="C178" s="170"/>
      <c r="D178" s="171" t="s">
        <v>75</v>
      </c>
      <c r="E178" s="183" t="s">
        <v>890</v>
      </c>
      <c r="F178" s="183" t="s">
        <v>891</v>
      </c>
      <c r="G178" s="170"/>
      <c r="H178" s="170"/>
      <c r="I178" s="173"/>
      <c r="J178" s="184">
        <f>BK178</f>
        <v>0</v>
      </c>
      <c r="K178" s="170"/>
      <c r="L178" s="175"/>
      <c r="M178" s="176"/>
      <c r="N178" s="177"/>
      <c r="O178" s="177"/>
      <c r="P178" s="178">
        <f>SUM(P179:P182)</f>
        <v>0</v>
      </c>
      <c r="Q178" s="177"/>
      <c r="R178" s="178">
        <f>SUM(R179:R182)</f>
        <v>0</v>
      </c>
      <c r="S178" s="177"/>
      <c r="T178" s="179">
        <f>SUM(T179:T182)</f>
        <v>0</v>
      </c>
      <c r="AR178" s="180" t="s">
        <v>85</v>
      </c>
      <c r="AT178" s="181" t="s">
        <v>75</v>
      </c>
      <c r="AU178" s="181" t="s">
        <v>8</v>
      </c>
      <c r="AY178" s="180" t="s">
        <v>142</v>
      </c>
      <c r="BK178" s="182">
        <f>SUM(BK179:BK182)</f>
        <v>0</v>
      </c>
    </row>
    <row r="179" spans="1:65" s="2" customFormat="1" ht="24.2" customHeight="1">
      <c r="A179" s="33"/>
      <c r="B179" s="34"/>
      <c r="C179" s="185" t="s">
        <v>231</v>
      </c>
      <c r="D179" s="185" t="s">
        <v>145</v>
      </c>
      <c r="E179" s="186" t="s">
        <v>892</v>
      </c>
      <c r="F179" s="187" t="s">
        <v>893</v>
      </c>
      <c r="G179" s="188" t="s">
        <v>162</v>
      </c>
      <c r="H179" s="189">
        <v>185.18</v>
      </c>
      <c r="I179" s="190"/>
      <c r="J179" s="189">
        <f>ROUND(I179*H179,0)</f>
        <v>0</v>
      </c>
      <c r="K179" s="187" t="s">
        <v>173</v>
      </c>
      <c r="L179" s="38"/>
      <c r="M179" s="191" t="s">
        <v>1</v>
      </c>
      <c r="N179" s="192" t="s">
        <v>41</v>
      </c>
      <c r="O179" s="70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5" t="s">
        <v>186</v>
      </c>
      <c r="AT179" s="195" t="s">
        <v>145</v>
      </c>
      <c r="AU179" s="195" t="s">
        <v>85</v>
      </c>
      <c r="AY179" s="16" t="s">
        <v>142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8</v>
      </c>
      <c r="BK179" s="196">
        <f>ROUND(I179*H179,0)</f>
        <v>0</v>
      </c>
      <c r="BL179" s="16" t="s">
        <v>186</v>
      </c>
      <c r="BM179" s="195" t="s">
        <v>229</v>
      </c>
    </row>
    <row r="180" spans="1:65" s="2" customFormat="1" ht="19.5">
      <c r="A180" s="33"/>
      <c r="B180" s="34"/>
      <c r="C180" s="35"/>
      <c r="D180" s="197" t="s">
        <v>150</v>
      </c>
      <c r="E180" s="35"/>
      <c r="F180" s="198" t="s">
        <v>894</v>
      </c>
      <c r="G180" s="35"/>
      <c r="H180" s="35"/>
      <c r="I180" s="199"/>
      <c r="J180" s="35"/>
      <c r="K180" s="35"/>
      <c r="L180" s="38"/>
      <c r="M180" s="200"/>
      <c r="N180" s="201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85</v>
      </c>
    </row>
    <row r="181" spans="1:65" s="2" customFormat="1" ht="24.2" customHeight="1">
      <c r="A181" s="33"/>
      <c r="B181" s="34"/>
      <c r="C181" s="185" t="s">
        <v>191</v>
      </c>
      <c r="D181" s="185" t="s">
        <v>145</v>
      </c>
      <c r="E181" s="186" t="s">
        <v>895</v>
      </c>
      <c r="F181" s="187" t="s">
        <v>896</v>
      </c>
      <c r="G181" s="188" t="s">
        <v>162</v>
      </c>
      <c r="H181" s="189">
        <v>185.18</v>
      </c>
      <c r="I181" s="190"/>
      <c r="J181" s="189">
        <f>ROUND(I181*H181,0)</f>
        <v>0</v>
      </c>
      <c r="K181" s="187" t="s">
        <v>173</v>
      </c>
      <c r="L181" s="38"/>
      <c r="M181" s="191" t="s">
        <v>1</v>
      </c>
      <c r="N181" s="192" t="s">
        <v>41</v>
      </c>
      <c r="O181" s="70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5" t="s">
        <v>186</v>
      </c>
      <c r="AT181" s="195" t="s">
        <v>145</v>
      </c>
      <c r="AU181" s="195" t="s">
        <v>85</v>
      </c>
      <c r="AY181" s="16" t="s">
        <v>142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8</v>
      </c>
      <c r="BK181" s="196">
        <f>ROUND(I181*H181,0)</f>
        <v>0</v>
      </c>
      <c r="BL181" s="16" t="s">
        <v>186</v>
      </c>
      <c r="BM181" s="195" t="s">
        <v>234</v>
      </c>
    </row>
    <row r="182" spans="1:65" s="2" customFormat="1" ht="19.5">
      <c r="A182" s="33"/>
      <c r="B182" s="34"/>
      <c r="C182" s="35"/>
      <c r="D182" s="197" t="s">
        <v>150</v>
      </c>
      <c r="E182" s="35"/>
      <c r="F182" s="198" t="s">
        <v>897</v>
      </c>
      <c r="G182" s="35"/>
      <c r="H182" s="35"/>
      <c r="I182" s="199"/>
      <c r="J182" s="35"/>
      <c r="K182" s="35"/>
      <c r="L182" s="38"/>
      <c r="M182" s="233"/>
      <c r="N182" s="234"/>
      <c r="O182" s="235"/>
      <c r="P182" s="235"/>
      <c r="Q182" s="235"/>
      <c r="R182" s="235"/>
      <c r="S182" s="235"/>
      <c r="T182" s="236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85</v>
      </c>
    </row>
    <row r="183" spans="1:65" s="2" customFormat="1" ht="6.95" customHeight="1">
      <c r="A183" s="3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70rbPxVNurnsVTudq8773bpqDAidy/ni19hxsVYhQIbhCq2OoF5MaT8aXKd/nWlayS0EtDapYZiYWVrjBe7MpA==" saltValue="rMPqwLYYdW1J7vTBMZ90YGIOMXD7THtXlksLhclHsEvEJVA0jwumFvgPRMQ4GTJglUTQ1rQTPqJm/pL6HAJaLg==" spinCount="100000" sheet="1" objects="1" scenarios="1" formatColumns="0" formatRows="0" autoFilter="0"/>
  <autoFilter ref="C123:K18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898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ROUND((SUM(BE127:BE392)),  2)</f>
        <v>0</v>
      </c>
      <c r="G33" s="33"/>
      <c r="H33" s="33"/>
      <c r="I33" s="123">
        <v>0.21</v>
      </c>
      <c r="J33" s="122">
        <f>ROUND(((SUM(BE127:BE392))*I33),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ROUND((SUM(BF127:BF392)),  2)</f>
        <v>0</v>
      </c>
      <c r="G34" s="33"/>
      <c r="H34" s="33"/>
      <c r="I34" s="123">
        <v>0.15</v>
      </c>
      <c r="J34" s="122">
        <f>ROUND(((SUM(BF127:BF392))*I34),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ROUND((SUM(BG127:BG392)),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ROUND((SUM(BH127:BH392)),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ROUND((SUM(BI127:BI392)),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153 - SO 153 Objekt 3020-...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899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900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116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31" s="9" customFormat="1" ht="24.95" customHeight="1">
      <c r="B100" s="146"/>
      <c r="C100" s="147"/>
      <c r="D100" s="148" t="s">
        <v>118</v>
      </c>
      <c r="E100" s="149"/>
      <c r="F100" s="149"/>
      <c r="G100" s="149"/>
      <c r="H100" s="149"/>
      <c r="I100" s="149"/>
      <c r="J100" s="150">
        <f>J145</f>
        <v>0</v>
      </c>
      <c r="K100" s="147"/>
      <c r="L100" s="151"/>
    </row>
    <row r="101" spans="1:31" s="10" customFormat="1" ht="19.899999999999999" customHeight="1">
      <c r="B101" s="152"/>
      <c r="C101" s="153"/>
      <c r="D101" s="154" t="s">
        <v>901</v>
      </c>
      <c r="E101" s="155"/>
      <c r="F101" s="155"/>
      <c r="G101" s="155"/>
      <c r="H101" s="155"/>
      <c r="I101" s="155"/>
      <c r="J101" s="156">
        <f>J146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902</v>
      </c>
      <c r="E102" s="155"/>
      <c r="F102" s="155"/>
      <c r="G102" s="155"/>
      <c r="H102" s="155"/>
      <c r="I102" s="155"/>
      <c r="J102" s="156">
        <f>J149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903</v>
      </c>
      <c r="E103" s="155"/>
      <c r="F103" s="155"/>
      <c r="G103" s="155"/>
      <c r="H103" s="155"/>
      <c r="I103" s="155"/>
      <c r="J103" s="156">
        <f>J188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857</v>
      </c>
      <c r="E104" s="155"/>
      <c r="F104" s="155"/>
      <c r="G104" s="155"/>
      <c r="H104" s="155"/>
      <c r="I104" s="155"/>
      <c r="J104" s="156">
        <f>J237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121</v>
      </c>
      <c r="E105" s="155"/>
      <c r="F105" s="155"/>
      <c r="G105" s="155"/>
      <c r="H105" s="155"/>
      <c r="I105" s="155"/>
      <c r="J105" s="156">
        <f>J288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123</v>
      </c>
      <c r="E106" s="155"/>
      <c r="F106" s="155"/>
      <c r="G106" s="155"/>
      <c r="H106" s="155"/>
      <c r="I106" s="155"/>
      <c r="J106" s="156">
        <f>J321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904</v>
      </c>
      <c r="E107" s="155"/>
      <c r="F107" s="155"/>
      <c r="G107" s="155"/>
      <c r="H107" s="155"/>
      <c r="I107" s="155"/>
      <c r="J107" s="156">
        <f>J336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127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26.25" customHeight="1">
      <c r="A117" s="33"/>
      <c r="B117" s="34"/>
      <c r="C117" s="35"/>
      <c r="D117" s="35"/>
      <c r="E117" s="285" t="str">
        <f>E7</f>
        <v>7920-10 - 7920 -10 Dubina u Ostravy stavební úpravy bytových domů Dr. Šavrdy vchod 3020-7 (zadání)</v>
      </c>
      <c r="F117" s="286"/>
      <c r="G117" s="286"/>
      <c r="H117" s="28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105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37" t="str">
        <f>E9</f>
        <v>153 - SO 153 Objekt 3020-...</v>
      </c>
      <c r="F119" s="287"/>
      <c r="G119" s="287"/>
      <c r="H119" s="287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21</v>
      </c>
      <c r="D121" s="35"/>
      <c r="E121" s="35"/>
      <c r="F121" s="26" t="str">
        <f>F12</f>
        <v xml:space="preserve"> </v>
      </c>
      <c r="G121" s="35"/>
      <c r="H121" s="35"/>
      <c r="I121" s="28" t="s">
        <v>23</v>
      </c>
      <c r="J121" s="65" t="str">
        <f>IF(J12="","",J12)</f>
        <v>11. 10. 2022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E15</f>
        <v xml:space="preserve"> </v>
      </c>
      <c r="G123" s="35"/>
      <c r="H123" s="35"/>
      <c r="I123" s="28" t="s">
        <v>33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28" t="s">
        <v>34</v>
      </c>
      <c r="J124" s="31" t="str">
        <f>E24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128</v>
      </c>
      <c r="D126" s="161" t="s">
        <v>61</v>
      </c>
      <c r="E126" s="161" t="s">
        <v>57</v>
      </c>
      <c r="F126" s="161" t="s">
        <v>58</v>
      </c>
      <c r="G126" s="161" t="s">
        <v>129</v>
      </c>
      <c r="H126" s="161" t="s">
        <v>130</v>
      </c>
      <c r="I126" s="161" t="s">
        <v>131</v>
      </c>
      <c r="J126" s="161" t="s">
        <v>109</v>
      </c>
      <c r="K126" s="162" t="s">
        <v>132</v>
      </c>
      <c r="L126" s="163"/>
      <c r="M126" s="74" t="s">
        <v>1</v>
      </c>
      <c r="N126" s="75" t="s">
        <v>40</v>
      </c>
      <c r="O126" s="75" t="s">
        <v>133</v>
      </c>
      <c r="P126" s="75" t="s">
        <v>134</v>
      </c>
      <c r="Q126" s="75" t="s">
        <v>135</v>
      </c>
      <c r="R126" s="75" t="s">
        <v>136</v>
      </c>
      <c r="S126" s="75" t="s">
        <v>137</v>
      </c>
      <c r="T126" s="76" t="s">
        <v>138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139</v>
      </c>
      <c r="D127" s="35"/>
      <c r="E127" s="35"/>
      <c r="F127" s="35"/>
      <c r="G127" s="35"/>
      <c r="H127" s="35"/>
      <c r="I127" s="35"/>
      <c r="J127" s="164">
        <f>BK127</f>
        <v>0</v>
      </c>
      <c r="K127" s="35"/>
      <c r="L127" s="38"/>
      <c r="M127" s="77"/>
      <c r="N127" s="165"/>
      <c r="O127" s="78"/>
      <c r="P127" s="166">
        <f>P128+P145</f>
        <v>0</v>
      </c>
      <c r="Q127" s="78"/>
      <c r="R127" s="166">
        <f>R128+R145</f>
        <v>0</v>
      </c>
      <c r="S127" s="78"/>
      <c r="T127" s="167">
        <f>T128+T145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75</v>
      </c>
      <c r="AU127" s="16" t="s">
        <v>111</v>
      </c>
      <c r="BK127" s="168">
        <f>BK128+BK145</f>
        <v>0</v>
      </c>
    </row>
    <row r="128" spans="1:63" s="12" customFormat="1" ht="25.9" customHeight="1">
      <c r="B128" s="169"/>
      <c r="C128" s="170"/>
      <c r="D128" s="171" t="s">
        <v>75</v>
      </c>
      <c r="E128" s="172" t="s">
        <v>140</v>
      </c>
      <c r="F128" s="172" t="s">
        <v>140</v>
      </c>
      <c r="G128" s="170"/>
      <c r="H128" s="170"/>
      <c r="I128" s="173"/>
      <c r="J128" s="174">
        <f>BK128</f>
        <v>0</v>
      </c>
      <c r="K128" s="170"/>
      <c r="L128" s="175"/>
      <c r="M128" s="176"/>
      <c r="N128" s="177"/>
      <c r="O128" s="177"/>
      <c r="P128" s="178">
        <f>P129+P132</f>
        <v>0</v>
      </c>
      <c r="Q128" s="177"/>
      <c r="R128" s="178">
        <f>R129+R132</f>
        <v>0</v>
      </c>
      <c r="S128" s="177"/>
      <c r="T128" s="179">
        <f>T129+T132</f>
        <v>0</v>
      </c>
      <c r="AR128" s="180" t="s">
        <v>8</v>
      </c>
      <c r="AT128" s="181" t="s">
        <v>75</v>
      </c>
      <c r="AU128" s="181" t="s">
        <v>76</v>
      </c>
      <c r="AY128" s="180" t="s">
        <v>142</v>
      </c>
      <c r="BK128" s="182">
        <f>BK129+BK132</f>
        <v>0</v>
      </c>
    </row>
    <row r="129" spans="1:65" s="12" customFormat="1" ht="22.9" customHeight="1">
      <c r="B129" s="169"/>
      <c r="C129" s="170"/>
      <c r="D129" s="171" t="s">
        <v>75</v>
      </c>
      <c r="E129" s="183" t="s">
        <v>905</v>
      </c>
      <c r="F129" s="183" t="s">
        <v>906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SUM(P130:P131)</f>
        <v>0</v>
      </c>
      <c r="Q129" s="177"/>
      <c r="R129" s="178">
        <f>SUM(R130:R131)</f>
        <v>0</v>
      </c>
      <c r="S129" s="177"/>
      <c r="T129" s="179">
        <f>SUM(T130:T131)</f>
        <v>0</v>
      </c>
      <c r="AR129" s="180" t="s">
        <v>8</v>
      </c>
      <c r="AT129" s="181" t="s">
        <v>75</v>
      </c>
      <c r="AU129" s="181" t="s">
        <v>8</v>
      </c>
      <c r="AY129" s="180" t="s">
        <v>142</v>
      </c>
      <c r="BK129" s="182">
        <f>SUM(BK130:BK131)</f>
        <v>0</v>
      </c>
    </row>
    <row r="130" spans="1:65" s="2" customFormat="1" ht="33" customHeight="1">
      <c r="A130" s="33"/>
      <c r="B130" s="34"/>
      <c r="C130" s="185" t="s">
        <v>8</v>
      </c>
      <c r="D130" s="185" t="s">
        <v>145</v>
      </c>
      <c r="E130" s="186" t="s">
        <v>905</v>
      </c>
      <c r="F130" s="187" t="s">
        <v>907</v>
      </c>
      <c r="G130" s="188" t="s">
        <v>908</v>
      </c>
      <c r="H130" s="189">
        <v>1</v>
      </c>
      <c r="I130" s="190"/>
      <c r="J130" s="189">
        <f>ROUND(I130*H130,0)</f>
        <v>0</v>
      </c>
      <c r="K130" s="187" t="s">
        <v>1</v>
      </c>
      <c r="L130" s="38"/>
      <c r="M130" s="191" t="s">
        <v>1</v>
      </c>
      <c r="N130" s="192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149</v>
      </c>
      <c r="AT130" s="195" t="s">
        <v>145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85</v>
      </c>
    </row>
    <row r="131" spans="1:65" s="2" customFormat="1" ht="19.5">
      <c r="A131" s="33"/>
      <c r="B131" s="34"/>
      <c r="C131" s="35"/>
      <c r="D131" s="197" t="s">
        <v>150</v>
      </c>
      <c r="E131" s="35"/>
      <c r="F131" s="198" t="s">
        <v>909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12" customFormat="1" ht="22.9" customHeight="1">
      <c r="B132" s="169"/>
      <c r="C132" s="170"/>
      <c r="D132" s="171" t="s">
        <v>75</v>
      </c>
      <c r="E132" s="183" t="s">
        <v>428</v>
      </c>
      <c r="F132" s="183" t="s">
        <v>429</v>
      </c>
      <c r="G132" s="170"/>
      <c r="H132" s="170"/>
      <c r="I132" s="173"/>
      <c r="J132" s="184">
        <f>BK132</f>
        <v>0</v>
      </c>
      <c r="K132" s="170"/>
      <c r="L132" s="175"/>
      <c r="M132" s="176"/>
      <c r="N132" s="177"/>
      <c r="O132" s="177"/>
      <c r="P132" s="178">
        <f>SUM(P133:P144)</f>
        <v>0</v>
      </c>
      <c r="Q132" s="177"/>
      <c r="R132" s="178">
        <f>SUM(R133:R144)</f>
        <v>0</v>
      </c>
      <c r="S132" s="177"/>
      <c r="T132" s="179">
        <f>SUM(T133:T144)</f>
        <v>0</v>
      </c>
      <c r="AR132" s="180" t="s">
        <v>8</v>
      </c>
      <c r="AT132" s="181" t="s">
        <v>75</v>
      </c>
      <c r="AU132" s="181" t="s">
        <v>8</v>
      </c>
      <c r="AY132" s="180" t="s">
        <v>142</v>
      </c>
      <c r="BK132" s="182">
        <f>SUM(BK133:BK144)</f>
        <v>0</v>
      </c>
    </row>
    <row r="133" spans="1:65" s="2" customFormat="1" ht="16.5" customHeight="1">
      <c r="A133" s="33"/>
      <c r="B133" s="34"/>
      <c r="C133" s="185" t="s">
        <v>85</v>
      </c>
      <c r="D133" s="185" t="s">
        <v>145</v>
      </c>
      <c r="E133" s="186" t="s">
        <v>431</v>
      </c>
      <c r="F133" s="187" t="s">
        <v>432</v>
      </c>
      <c r="G133" s="188" t="s">
        <v>433</v>
      </c>
      <c r="H133" s="189">
        <v>10.38</v>
      </c>
      <c r="I133" s="190"/>
      <c r="J133" s="189">
        <f>ROUND(I133*H133,0)</f>
        <v>0</v>
      </c>
      <c r="K133" s="187" t="s">
        <v>173</v>
      </c>
      <c r="L133" s="38"/>
      <c r="M133" s="191" t="s">
        <v>1</v>
      </c>
      <c r="N133" s="192" t="s">
        <v>41</v>
      </c>
      <c r="O133" s="70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5" t="s">
        <v>149</v>
      </c>
      <c r="AT133" s="195" t="s">
        <v>145</v>
      </c>
      <c r="AU133" s="195" t="s">
        <v>85</v>
      </c>
      <c r="AY133" s="16" t="s">
        <v>142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</v>
      </c>
      <c r="BK133" s="196">
        <f>ROUND(I133*H133,0)</f>
        <v>0</v>
      </c>
      <c r="BL133" s="16" t="s">
        <v>149</v>
      </c>
      <c r="BM133" s="195" t="s">
        <v>149</v>
      </c>
    </row>
    <row r="134" spans="1:65" s="2" customFormat="1" ht="19.5">
      <c r="A134" s="33"/>
      <c r="B134" s="34"/>
      <c r="C134" s="35"/>
      <c r="D134" s="197" t="s">
        <v>150</v>
      </c>
      <c r="E134" s="35"/>
      <c r="F134" s="198" t="s">
        <v>435</v>
      </c>
      <c r="G134" s="35"/>
      <c r="H134" s="35"/>
      <c r="I134" s="199"/>
      <c r="J134" s="35"/>
      <c r="K134" s="35"/>
      <c r="L134" s="38"/>
      <c r="M134" s="200"/>
      <c r="N134" s="201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85</v>
      </c>
    </row>
    <row r="135" spans="1:65" s="2" customFormat="1" ht="24.2" customHeight="1">
      <c r="A135" s="33"/>
      <c r="B135" s="34"/>
      <c r="C135" s="185" t="s">
        <v>143</v>
      </c>
      <c r="D135" s="185" t="s">
        <v>145</v>
      </c>
      <c r="E135" s="186" t="s">
        <v>436</v>
      </c>
      <c r="F135" s="187" t="s">
        <v>437</v>
      </c>
      <c r="G135" s="188" t="s">
        <v>433</v>
      </c>
      <c r="H135" s="189">
        <v>10.38</v>
      </c>
      <c r="I135" s="190"/>
      <c r="J135" s="189">
        <f>ROUND(I135*H135,0)</f>
        <v>0</v>
      </c>
      <c r="K135" s="187" t="s">
        <v>173</v>
      </c>
      <c r="L135" s="38"/>
      <c r="M135" s="191" t="s">
        <v>1</v>
      </c>
      <c r="N135" s="192" t="s">
        <v>41</v>
      </c>
      <c r="O135" s="70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5" t="s">
        <v>149</v>
      </c>
      <c r="AT135" s="195" t="s">
        <v>145</v>
      </c>
      <c r="AU135" s="195" t="s">
        <v>85</v>
      </c>
      <c r="AY135" s="16" t="s">
        <v>142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8</v>
      </c>
      <c r="BK135" s="196">
        <f>ROUND(I135*H135,0)</f>
        <v>0</v>
      </c>
      <c r="BL135" s="16" t="s">
        <v>149</v>
      </c>
      <c r="BM135" s="195" t="s">
        <v>157</v>
      </c>
    </row>
    <row r="136" spans="1:65" s="2" customFormat="1" ht="19.5">
      <c r="A136" s="33"/>
      <c r="B136" s="34"/>
      <c r="C136" s="35"/>
      <c r="D136" s="197" t="s">
        <v>150</v>
      </c>
      <c r="E136" s="35"/>
      <c r="F136" s="198" t="s">
        <v>439</v>
      </c>
      <c r="G136" s="35"/>
      <c r="H136" s="35"/>
      <c r="I136" s="199"/>
      <c r="J136" s="35"/>
      <c r="K136" s="35"/>
      <c r="L136" s="38"/>
      <c r="M136" s="200"/>
      <c r="N136" s="201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85</v>
      </c>
    </row>
    <row r="137" spans="1:65" s="2" customFormat="1" ht="24.2" customHeight="1">
      <c r="A137" s="33"/>
      <c r="B137" s="34"/>
      <c r="C137" s="185" t="s">
        <v>149</v>
      </c>
      <c r="D137" s="185" t="s">
        <v>145</v>
      </c>
      <c r="E137" s="186" t="s">
        <v>441</v>
      </c>
      <c r="F137" s="187" t="s">
        <v>442</v>
      </c>
      <c r="G137" s="188" t="s">
        <v>433</v>
      </c>
      <c r="H137" s="189">
        <v>10.38</v>
      </c>
      <c r="I137" s="190"/>
      <c r="J137" s="189">
        <f>ROUND(I137*H137,0)</f>
        <v>0</v>
      </c>
      <c r="K137" s="187" t="s">
        <v>173</v>
      </c>
      <c r="L137" s="38"/>
      <c r="M137" s="191" t="s">
        <v>1</v>
      </c>
      <c r="N137" s="192" t="s">
        <v>41</v>
      </c>
      <c r="O137" s="70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5" t="s">
        <v>149</v>
      </c>
      <c r="AT137" s="195" t="s">
        <v>145</v>
      </c>
      <c r="AU137" s="195" t="s">
        <v>85</v>
      </c>
      <c r="AY137" s="16" t="s">
        <v>142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</v>
      </c>
      <c r="BK137" s="196">
        <f>ROUND(I137*H137,0)</f>
        <v>0</v>
      </c>
      <c r="BL137" s="16" t="s">
        <v>149</v>
      </c>
      <c r="BM137" s="195" t="s">
        <v>156</v>
      </c>
    </row>
    <row r="138" spans="1:65" s="2" customFormat="1" ht="19.5">
      <c r="A138" s="33"/>
      <c r="B138" s="34"/>
      <c r="C138" s="35"/>
      <c r="D138" s="197" t="s">
        <v>150</v>
      </c>
      <c r="E138" s="35"/>
      <c r="F138" s="198" t="s">
        <v>444</v>
      </c>
      <c r="G138" s="35"/>
      <c r="H138" s="35"/>
      <c r="I138" s="199"/>
      <c r="J138" s="35"/>
      <c r="K138" s="35"/>
      <c r="L138" s="38"/>
      <c r="M138" s="200"/>
      <c r="N138" s="201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85</v>
      </c>
    </row>
    <row r="139" spans="1:65" s="2" customFormat="1" ht="24.2" customHeight="1">
      <c r="A139" s="33"/>
      <c r="B139" s="34"/>
      <c r="C139" s="185" t="s">
        <v>179</v>
      </c>
      <c r="D139" s="185" t="s">
        <v>145</v>
      </c>
      <c r="E139" s="186" t="s">
        <v>445</v>
      </c>
      <c r="F139" s="187" t="s">
        <v>446</v>
      </c>
      <c r="G139" s="188" t="s">
        <v>433</v>
      </c>
      <c r="H139" s="189">
        <v>93.39</v>
      </c>
      <c r="I139" s="190"/>
      <c r="J139" s="189">
        <f>ROUND(I139*H139,0)</f>
        <v>0</v>
      </c>
      <c r="K139" s="187" t="s">
        <v>173</v>
      </c>
      <c r="L139" s="38"/>
      <c r="M139" s="191" t="s">
        <v>1</v>
      </c>
      <c r="N139" s="192" t="s">
        <v>41</v>
      </c>
      <c r="O139" s="70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5" t="s">
        <v>149</v>
      </c>
      <c r="AT139" s="195" t="s">
        <v>145</v>
      </c>
      <c r="AU139" s="195" t="s">
        <v>85</v>
      </c>
      <c r="AY139" s="16" t="s">
        <v>142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</v>
      </c>
      <c r="BK139" s="196">
        <f>ROUND(I139*H139,0)</f>
        <v>0</v>
      </c>
      <c r="BL139" s="16" t="s">
        <v>149</v>
      </c>
      <c r="BM139" s="195" t="s">
        <v>25</v>
      </c>
    </row>
    <row r="140" spans="1:65" s="2" customFormat="1" ht="29.25">
      <c r="A140" s="33"/>
      <c r="B140" s="34"/>
      <c r="C140" s="35"/>
      <c r="D140" s="197" t="s">
        <v>150</v>
      </c>
      <c r="E140" s="35"/>
      <c r="F140" s="198" t="s">
        <v>448</v>
      </c>
      <c r="G140" s="35"/>
      <c r="H140" s="35"/>
      <c r="I140" s="199"/>
      <c r="J140" s="35"/>
      <c r="K140" s="35"/>
      <c r="L140" s="38"/>
      <c r="M140" s="200"/>
      <c r="N140" s="201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13" customFormat="1" ht="11.25">
      <c r="B141" s="211"/>
      <c r="C141" s="212"/>
      <c r="D141" s="197" t="s">
        <v>164</v>
      </c>
      <c r="E141" s="213" t="s">
        <v>1</v>
      </c>
      <c r="F141" s="214" t="s">
        <v>910</v>
      </c>
      <c r="G141" s="212"/>
      <c r="H141" s="215">
        <v>93.39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164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142</v>
      </c>
    </row>
    <row r="142" spans="1:65" s="14" customFormat="1" ht="11.25">
      <c r="B142" s="222"/>
      <c r="C142" s="223"/>
      <c r="D142" s="197" t="s">
        <v>164</v>
      </c>
      <c r="E142" s="224" t="s">
        <v>1</v>
      </c>
      <c r="F142" s="225" t="s">
        <v>166</v>
      </c>
      <c r="G142" s="223"/>
      <c r="H142" s="226">
        <v>93.39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164</v>
      </c>
      <c r="AU142" s="232" t="s">
        <v>85</v>
      </c>
      <c r="AV142" s="14" t="s">
        <v>149</v>
      </c>
      <c r="AW142" s="14" t="s">
        <v>32</v>
      </c>
      <c r="AX142" s="14" t="s">
        <v>8</v>
      </c>
      <c r="AY142" s="232" t="s">
        <v>142</v>
      </c>
    </row>
    <row r="143" spans="1:65" s="2" customFormat="1" ht="33" customHeight="1">
      <c r="A143" s="33"/>
      <c r="B143" s="34"/>
      <c r="C143" s="185" t="s">
        <v>157</v>
      </c>
      <c r="D143" s="185" t="s">
        <v>145</v>
      </c>
      <c r="E143" s="186" t="s">
        <v>451</v>
      </c>
      <c r="F143" s="187" t="s">
        <v>452</v>
      </c>
      <c r="G143" s="188" t="s">
        <v>433</v>
      </c>
      <c r="H143" s="189">
        <v>10.38</v>
      </c>
      <c r="I143" s="190"/>
      <c r="J143" s="189">
        <f>ROUND(I143*H143,0)</f>
        <v>0</v>
      </c>
      <c r="K143" s="187" t="s">
        <v>173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177</v>
      </c>
    </row>
    <row r="144" spans="1:65" s="2" customFormat="1" ht="29.25">
      <c r="A144" s="33"/>
      <c r="B144" s="34"/>
      <c r="C144" s="35"/>
      <c r="D144" s="197" t="s">
        <v>150</v>
      </c>
      <c r="E144" s="35"/>
      <c r="F144" s="198" t="s">
        <v>454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12" customFormat="1" ht="25.9" customHeight="1">
      <c r="B145" s="169"/>
      <c r="C145" s="170"/>
      <c r="D145" s="171" t="s">
        <v>75</v>
      </c>
      <c r="E145" s="172" t="s">
        <v>461</v>
      </c>
      <c r="F145" s="172" t="s">
        <v>462</v>
      </c>
      <c r="G145" s="170"/>
      <c r="H145" s="170"/>
      <c r="I145" s="173"/>
      <c r="J145" s="174">
        <f>BK145</f>
        <v>0</v>
      </c>
      <c r="K145" s="170"/>
      <c r="L145" s="175"/>
      <c r="M145" s="176"/>
      <c r="N145" s="177"/>
      <c r="O145" s="177"/>
      <c r="P145" s="178">
        <f>P146+P149+P188+P237+P288+P321+P336</f>
        <v>0</v>
      </c>
      <c r="Q145" s="177"/>
      <c r="R145" s="178">
        <f>R146+R149+R188+R237+R288+R321+R336</f>
        <v>0</v>
      </c>
      <c r="S145" s="177"/>
      <c r="T145" s="179">
        <f>T146+T149+T188+T237+T288+T321+T336</f>
        <v>0</v>
      </c>
      <c r="AR145" s="180" t="s">
        <v>85</v>
      </c>
      <c r="AT145" s="181" t="s">
        <v>75</v>
      </c>
      <c r="AU145" s="181" t="s">
        <v>76</v>
      </c>
      <c r="AY145" s="180" t="s">
        <v>142</v>
      </c>
      <c r="BK145" s="182">
        <f>BK146+BK149+BK188+BK237+BK288+BK321+BK336</f>
        <v>0</v>
      </c>
    </row>
    <row r="146" spans="1:65" s="12" customFormat="1" ht="22.9" customHeight="1">
      <c r="B146" s="169"/>
      <c r="C146" s="170"/>
      <c r="D146" s="171" t="s">
        <v>75</v>
      </c>
      <c r="E146" s="183" t="s">
        <v>911</v>
      </c>
      <c r="F146" s="183" t="s">
        <v>912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SUM(P147:P148)</f>
        <v>0</v>
      </c>
      <c r="Q146" s="177"/>
      <c r="R146" s="178">
        <f>SUM(R147:R148)</f>
        <v>0</v>
      </c>
      <c r="S146" s="177"/>
      <c r="T146" s="179">
        <f>SUM(T147:T148)</f>
        <v>0</v>
      </c>
      <c r="AR146" s="180" t="s">
        <v>85</v>
      </c>
      <c r="AT146" s="181" t="s">
        <v>75</v>
      </c>
      <c r="AU146" s="181" t="s">
        <v>8</v>
      </c>
      <c r="AY146" s="180" t="s">
        <v>142</v>
      </c>
      <c r="BK146" s="182">
        <f>SUM(BK147:BK148)</f>
        <v>0</v>
      </c>
    </row>
    <row r="147" spans="1:65" s="2" customFormat="1" ht="21.75" customHeight="1">
      <c r="A147" s="33"/>
      <c r="B147" s="34"/>
      <c r="C147" s="185" t="s">
        <v>188</v>
      </c>
      <c r="D147" s="185" t="s">
        <v>145</v>
      </c>
      <c r="E147" s="186" t="s">
        <v>913</v>
      </c>
      <c r="F147" s="187" t="s">
        <v>914</v>
      </c>
      <c r="G147" s="188" t="s">
        <v>162</v>
      </c>
      <c r="H147" s="189">
        <v>251.5</v>
      </c>
      <c r="I147" s="190"/>
      <c r="J147" s="189">
        <f>ROUND(I147*H147,0)</f>
        <v>0</v>
      </c>
      <c r="K147" s="187" t="s">
        <v>173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186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186</v>
      </c>
      <c r="BM147" s="195" t="s">
        <v>182</v>
      </c>
    </row>
    <row r="148" spans="1:65" s="2" customFormat="1" ht="11.25">
      <c r="A148" s="33"/>
      <c r="B148" s="34"/>
      <c r="C148" s="35"/>
      <c r="D148" s="197" t="s">
        <v>150</v>
      </c>
      <c r="E148" s="35"/>
      <c r="F148" s="198" t="s">
        <v>915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12" customFormat="1" ht="22.9" customHeight="1">
      <c r="B149" s="169"/>
      <c r="C149" s="170"/>
      <c r="D149" s="171" t="s">
        <v>75</v>
      </c>
      <c r="E149" s="183" t="s">
        <v>916</v>
      </c>
      <c r="F149" s="183" t="s">
        <v>917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SUM(P150:P187)</f>
        <v>0</v>
      </c>
      <c r="Q149" s="177"/>
      <c r="R149" s="178">
        <f>SUM(R150:R187)</f>
        <v>0</v>
      </c>
      <c r="S149" s="177"/>
      <c r="T149" s="179">
        <f>SUM(T150:T187)</f>
        <v>0</v>
      </c>
      <c r="AR149" s="180" t="s">
        <v>8</v>
      </c>
      <c r="AT149" s="181" t="s">
        <v>75</v>
      </c>
      <c r="AU149" s="181" t="s">
        <v>8</v>
      </c>
      <c r="AY149" s="180" t="s">
        <v>142</v>
      </c>
      <c r="BK149" s="182">
        <f>SUM(BK150:BK187)</f>
        <v>0</v>
      </c>
    </row>
    <row r="150" spans="1:65" s="2" customFormat="1" ht="16.5" customHeight="1">
      <c r="A150" s="33"/>
      <c r="B150" s="34"/>
      <c r="C150" s="202" t="s">
        <v>156</v>
      </c>
      <c r="D150" s="202" t="s">
        <v>152</v>
      </c>
      <c r="E150" s="203" t="s">
        <v>918</v>
      </c>
      <c r="F150" s="204" t="s">
        <v>919</v>
      </c>
      <c r="G150" s="205" t="s">
        <v>148</v>
      </c>
      <c r="H150" s="206">
        <v>180</v>
      </c>
      <c r="I150" s="207"/>
      <c r="J150" s="206">
        <f>ROUND(I150*H150,0)</f>
        <v>0</v>
      </c>
      <c r="K150" s="204" t="s">
        <v>1</v>
      </c>
      <c r="L150" s="208"/>
      <c r="M150" s="209" t="s">
        <v>1</v>
      </c>
      <c r="N150" s="210" t="s">
        <v>41</v>
      </c>
      <c r="O150" s="70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5" t="s">
        <v>156</v>
      </c>
      <c r="AT150" s="195" t="s">
        <v>152</v>
      </c>
      <c r="AU150" s="195" t="s">
        <v>85</v>
      </c>
      <c r="AY150" s="16" t="s">
        <v>142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</v>
      </c>
      <c r="BK150" s="196">
        <f>ROUND(I150*H150,0)</f>
        <v>0</v>
      </c>
      <c r="BL150" s="16" t="s">
        <v>149</v>
      </c>
      <c r="BM150" s="195" t="s">
        <v>186</v>
      </c>
    </row>
    <row r="151" spans="1:65" s="2" customFormat="1" ht="11.25">
      <c r="A151" s="33"/>
      <c r="B151" s="34"/>
      <c r="C151" s="35"/>
      <c r="D151" s="197" t="s">
        <v>150</v>
      </c>
      <c r="E151" s="35"/>
      <c r="F151" s="198" t="s">
        <v>919</v>
      </c>
      <c r="G151" s="35"/>
      <c r="H151" s="35"/>
      <c r="I151" s="199"/>
      <c r="J151" s="35"/>
      <c r="K151" s="35"/>
      <c r="L151" s="38"/>
      <c r="M151" s="200"/>
      <c r="N151" s="201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150</v>
      </c>
      <c r="AU151" s="16" t="s">
        <v>85</v>
      </c>
    </row>
    <row r="152" spans="1:65" s="2" customFormat="1" ht="16.5" customHeight="1">
      <c r="A152" s="33"/>
      <c r="B152" s="34"/>
      <c r="C152" s="202" t="s">
        <v>198</v>
      </c>
      <c r="D152" s="202" t="s">
        <v>152</v>
      </c>
      <c r="E152" s="203" t="s">
        <v>920</v>
      </c>
      <c r="F152" s="204" t="s">
        <v>921</v>
      </c>
      <c r="G152" s="205" t="s">
        <v>148</v>
      </c>
      <c r="H152" s="206">
        <v>10</v>
      </c>
      <c r="I152" s="207"/>
      <c r="J152" s="206">
        <f>ROUND(I152*H152,0)</f>
        <v>0</v>
      </c>
      <c r="K152" s="204" t="s">
        <v>1</v>
      </c>
      <c r="L152" s="208"/>
      <c r="M152" s="209" t="s">
        <v>1</v>
      </c>
      <c r="N152" s="210" t="s">
        <v>41</v>
      </c>
      <c r="O152" s="70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5" t="s">
        <v>156</v>
      </c>
      <c r="AT152" s="195" t="s">
        <v>152</v>
      </c>
      <c r="AU152" s="195" t="s">
        <v>85</v>
      </c>
      <c r="AY152" s="16" t="s">
        <v>142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</v>
      </c>
      <c r="BK152" s="196">
        <f>ROUND(I152*H152,0)</f>
        <v>0</v>
      </c>
      <c r="BL152" s="16" t="s">
        <v>149</v>
      </c>
      <c r="BM152" s="195" t="s">
        <v>191</v>
      </c>
    </row>
    <row r="153" spans="1:65" s="2" customFormat="1" ht="11.25">
      <c r="A153" s="33"/>
      <c r="B153" s="34"/>
      <c r="C153" s="35"/>
      <c r="D153" s="197" t="s">
        <v>150</v>
      </c>
      <c r="E153" s="35"/>
      <c r="F153" s="198" t="s">
        <v>921</v>
      </c>
      <c r="G153" s="35"/>
      <c r="H153" s="35"/>
      <c r="I153" s="199"/>
      <c r="J153" s="35"/>
      <c r="K153" s="35"/>
      <c r="L153" s="38"/>
      <c r="M153" s="200"/>
      <c r="N153" s="201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85</v>
      </c>
    </row>
    <row r="154" spans="1:65" s="2" customFormat="1" ht="16.5" customHeight="1">
      <c r="A154" s="33"/>
      <c r="B154" s="34"/>
      <c r="C154" s="202" t="s">
        <v>25</v>
      </c>
      <c r="D154" s="202" t="s">
        <v>152</v>
      </c>
      <c r="E154" s="203" t="s">
        <v>922</v>
      </c>
      <c r="F154" s="204" t="s">
        <v>923</v>
      </c>
      <c r="G154" s="205" t="s">
        <v>148</v>
      </c>
      <c r="H154" s="206">
        <v>70</v>
      </c>
      <c r="I154" s="207"/>
      <c r="J154" s="206">
        <f>ROUND(I154*H154,0)</f>
        <v>0</v>
      </c>
      <c r="K154" s="204" t="s">
        <v>1</v>
      </c>
      <c r="L154" s="208"/>
      <c r="M154" s="209" t="s">
        <v>1</v>
      </c>
      <c r="N154" s="210" t="s">
        <v>41</v>
      </c>
      <c r="O154" s="70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5" t="s">
        <v>156</v>
      </c>
      <c r="AT154" s="195" t="s">
        <v>152</v>
      </c>
      <c r="AU154" s="195" t="s">
        <v>85</v>
      </c>
      <c r="AY154" s="16" t="s">
        <v>142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</v>
      </c>
      <c r="BK154" s="196">
        <f>ROUND(I154*H154,0)</f>
        <v>0</v>
      </c>
      <c r="BL154" s="16" t="s">
        <v>149</v>
      </c>
      <c r="BM154" s="195" t="s">
        <v>196</v>
      </c>
    </row>
    <row r="155" spans="1:65" s="2" customFormat="1" ht="11.25">
      <c r="A155" s="33"/>
      <c r="B155" s="34"/>
      <c r="C155" s="35"/>
      <c r="D155" s="197" t="s">
        <v>150</v>
      </c>
      <c r="E155" s="35"/>
      <c r="F155" s="198" t="s">
        <v>923</v>
      </c>
      <c r="G155" s="35"/>
      <c r="H155" s="35"/>
      <c r="I155" s="199"/>
      <c r="J155" s="35"/>
      <c r="K155" s="35"/>
      <c r="L155" s="38"/>
      <c r="M155" s="200"/>
      <c r="N155" s="201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85</v>
      </c>
    </row>
    <row r="156" spans="1:65" s="2" customFormat="1" ht="16.5" customHeight="1">
      <c r="A156" s="33"/>
      <c r="B156" s="34"/>
      <c r="C156" s="202" t="s">
        <v>207</v>
      </c>
      <c r="D156" s="202" t="s">
        <v>152</v>
      </c>
      <c r="E156" s="203" t="s">
        <v>924</v>
      </c>
      <c r="F156" s="204" t="s">
        <v>925</v>
      </c>
      <c r="G156" s="205" t="s">
        <v>285</v>
      </c>
      <c r="H156" s="206">
        <v>6</v>
      </c>
      <c r="I156" s="207"/>
      <c r="J156" s="206">
        <f>ROUND(I156*H156,0)</f>
        <v>0</v>
      </c>
      <c r="K156" s="204" t="s">
        <v>1</v>
      </c>
      <c r="L156" s="208"/>
      <c r="M156" s="209" t="s">
        <v>1</v>
      </c>
      <c r="N156" s="210" t="s">
        <v>41</v>
      </c>
      <c r="O156" s="70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5" t="s">
        <v>156</v>
      </c>
      <c r="AT156" s="195" t="s">
        <v>152</v>
      </c>
      <c r="AU156" s="195" t="s">
        <v>85</v>
      </c>
      <c r="AY156" s="16" t="s">
        <v>142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</v>
      </c>
      <c r="BK156" s="196">
        <f>ROUND(I156*H156,0)</f>
        <v>0</v>
      </c>
      <c r="BL156" s="16" t="s">
        <v>149</v>
      </c>
      <c r="BM156" s="195" t="s">
        <v>201</v>
      </c>
    </row>
    <row r="157" spans="1:65" s="2" customFormat="1" ht="11.25">
      <c r="A157" s="33"/>
      <c r="B157" s="34"/>
      <c r="C157" s="35"/>
      <c r="D157" s="197" t="s">
        <v>150</v>
      </c>
      <c r="E157" s="35"/>
      <c r="F157" s="198" t="s">
        <v>925</v>
      </c>
      <c r="G157" s="35"/>
      <c r="H157" s="35"/>
      <c r="I157" s="199"/>
      <c r="J157" s="35"/>
      <c r="K157" s="35"/>
      <c r="L157" s="38"/>
      <c r="M157" s="200"/>
      <c r="N157" s="201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85</v>
      </c>
    </row>
    <row r="158" spans="1:65" s="2" customFormat="1" ht="16.5" customHeight="1">
      <c r="A158" s="33"/>
      <c r="B158" s="34"/>
      <c r="C158" s="202" t="s">
        <v>177</v>
      </c>
      <c r="D158" s="202" t="s">
        <v>152</v>
      </c>
      <c r="E158" s="203" t="s">
        <v>926</v>
      </c>
      <c r="F158" s="204" t="s">
        <v>927</v>
      </c>
      <c r="G158" s="205" t="s">
        <v>285</v>
      </c>
      <c r="H158" s="206">
        <v>30</v>
      </c>
      <c r="I158" s="207"/>
      <c r="J158" s="206">
        <f>ROUND(I158*H158,0)</f>
        <v>0</v>
      </c>
      <c r="K158" s="204" t="s">
        <v>1</v>
      </c>
      <c r="L158" s="208"/>
      <c r="M158" s="209" t="s">
        <v>1</v>
      </c>
      <c r="N158" s="210" t="s">
        <v>41</v>
      </c>
      <c r="O158" s="70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5" t="s">
        <v>156</v>
      </c>
      <c r="AT158" s="195" t="s">
        <v>152</v>
      </c>
      <c r="AU158" s="195" t="s">
        <v>85</v>
      </c>
      <c r="AY158" s="16" t="s">
        <v>142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8</v>
      </c>
      <c r="BK158" s="196">
        <f>ROUND(I158*H158,0)</f>
        <v>0</v>
      </c>
      <c r="BL158" s="16" t="s">
        <v>149</v>
      </c>
      <c r="BM158" s="195" t="s">
        <v>205</v>
      </c>
    </row>
    <row r="159" spans="1:65" s="2" customFormat="1" ht="11.25">
      <c r="A159" s="33"/>
      <c r="B159" s="34"/>
      <c r="C159" s="35"/>
      <c r="D159" s="197" t="s">
        <v>150</v>
      </c>
      <c r="E159" s="35"/>
      <c r="F159" s="198" t="s">
        <v>927</v>
      </c>
      <c r="G159" s="35"/>
      <c r="H159" s="35"/>
      <c r="I159" s="199"/>
      <c r="J159" s="35"/>
      <c r="K159" s="35"/>
      <c r="L159" s="38"/>
      <c r="M159" s="200"/>
      <c r="N159" s="201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85</v>
      </c>
    </row>
    <row r="160" spans="1:65" s="2" customFormat="1" ht="16.5" customHeight="1">
      <c r="A160" s="33"/>
      <c r="B160" s="34"/>
      <c r="C160" s="202" t="s">
        <v>216</v>
      </c>
      <c r="D160" s="202" t="s">
        <v>152</v>
      </c>
      <c r="E160" s="203" t="s">
        <v>928</v>
      </c>
      <c r="F160" s="204" t="s">
        <v>929</v>
      </c>
      <c r="G160" s="205" t="s">
        <v>285</v>
      </c>
      <c r="H160" s="206">
        <v>6</v>
      </c>
      <c r="I160" s="207"/>
      <c r="J160" s="206">
        <f>ROUND(I160*H160,0)</f>
        <v>0</v>
      </c>
      <c r="K160" s="204" t="s">
        <v>1</v>
      </c>
      <c r="L160" s="208"/>
      <c r="M160" s="209" t="s">
        <v>1</v>
      </c>
      <c r="N160" s="210" t="s">
        <v>41</v>
      </c>
      <c r="O160" s="70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5" t="s">
        <v>156</v>
      </c>
      <c r="AT160" s="195" t="s">
        <v>152</v>
      </c>
      <c r="AU160" s="195" t="s">
        <v>85</v>
      </c>
      <c r="AY160" s="16" t="s">
        <v>142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</v>
      </c>
      <c r="BK160" s="196">
        <f>ROUND(I160*H160,0)</f>
        <v>0</v>
      </c>
      <c r="BL160" s="16" t="s">
        <v>149</v>
      </c>
      <c r="BM160" s="195" t="s">
        <v>210</v>
      </c>
    </row>
    <row r="161" spans="1:65" s="2" customFormat="1" ht="11.25">
      <c r="A161" s="33"/>
      <c r="B161" s="34"/>
      <c r="C161" s="35"/>
      <c r="D161" s="197" t="s">
        <v>150</v>
      </c>
      <c r="E161" s="35"/>
      <c r="F161" s="198" t="s">
        <v>929</v>
      </c>
      <c r="G161" s="35"/>
      <c r="H161" s="35"/>
      <c r="I161" s="199"/>
      <c r="J161" s="35"/>
      <c r="K161" s="35"/>
      <c r="L161" s="38"/>
      <c r="M161" s="200"/>
      <c r="N161" s="201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85</v>
      </c>
    </row>
    <row r="162" spans="1:65" s="2" customFormat="1" ht="16.5" customHeight="1">
      <c r="A162" s="33"/>
      <c r="B162" s="34"/>
      <c r="C162" s="202" t="s">
        <v>182</v>
      </c>
      <c r="D162" s="202" t="s">
        <v>152</v>
      </c>
      <c r="E162" s="203" t="s">
        <v>930</v>
      </c>
      <c r="F162" s="204" t="s">
        <v>931</v>
      </c>
      <c r="G162" s="205" t="s">
        <v>285</v>
      </c>
      <c r="H162" s="206">
        <v>4</v>
      </c>
      <c r="I162" s="207"/>
      <c r="J162" s="206">
        <f>ROUND(I162*H162,0)</f>
        <v>0</v>
      </c>
      <c r="K162" s="204" t="s">
        <v>1</v>
      </c>
      <c r="L162" s="208"/>
      <c r="M162" s="209" t="s">
        <v>1</v>
      </c>
      <c r="N162" s="210" t="s">
        <v>41</v>
      </c>
      <c r="O162" s="70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5" t="s">
        <v>156</v>
      </c>
      <c r="AT162" s="195" t="s">
        <v>152</v>
      </c>
      <c r="AU162" s="195" t="s">
        <v>85</v>
      </c>
      <c r="AY162" s="16" t="s">
        <v>142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8</v>
      </c>
      <c r="BK162" s="196">
        <f>ROUND(I162*H162,0)</f>
        <v>0</v>
      </c>
      <c r="BL162" s="16" t="s">
        <v>149</v>
      </c>
      <c r="BM162" s="195" t="s">
        <v>214</v>
      </c>
    </row>
    <row r="163" spans="1:65" s="2" customFormat="1" ht="11.25">
      <c r="A163" s="33"/>
      <c r="B163" s="34"/>
      <c r="C163" s="35"/>
      <c r="D163" s="197" t="s">
        <v>150</v>
      </c>
      <c r="E163" s="35"/>
      <c r="F163" s="198" t="s">
        <v>931</v>
      </c>
      <c r="G163" s="35"/>
      <c r="H163" s="35"/>
      <c r="I163" s="199"/>
      <c r="J163" s="35"/>
      <c r="K163" s="35"/>
      <c r="L163" s="38"/>
      <c r="M163" s="200"/>
      <c r="N163" s="201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85</v>
      </c>
    </row>
    <row r="164" spans="1:65" s="2" customFormat="1" ht="16.5" customHeight="1">
      <c r="A164" s="33"/>
      <c r="B164" s="34"/>
      <c r="C164" s="202" t="s">
        <v>9</v>
      </c>
      <c r="D164" s="202" t="s">
        <v>152</v>
      </c>
      <c r="E164" s="203" t="s">
        <v>932</v>
      </c>
      <c r="F164" s="204" t="s">
        <v>933</v>
      </c>
      <c r="G164" s="205" t="s">
        <v>285</v>
      </c>
      <c r="H164" s="206">
        <v>4</v>
      </c>
      <c r="I164" s="207"/>
      <c r="J164" s="206">
        <f>ROUND(I164*H164,0)</f>
        <v>0</v>
      </c>
      <c r="K164" s="204" t="s">
        <v>1</v>
      </c>
      <c r="L164" s="208"/>
      <c r="M164" s="209" t="s">
        <v>1</v>
      </c>
      <c r="N164" s="210" t="s">
        <v>41</v>
      </c>
      <c r="O164" s="70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5" t="s">
        <v>156</v>
      </c>
      <c r="AT164" s="195" t="s">
        <v>152</v>
      </c>
      <c r="AU164" s="195" t="s">
        <v>85</v>
      </c>
      <c r="AY164" s="16" t="s">
        <v>142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</v>
      </c>
      <c r="BK164" s="196">
        <f>ROUND(I164*H164,0)</f>
        <v>0</v>
      </c>
      <c r="BL164" s="16" t="s">
        <v>149</v>
      </c>
      <c r="BM164" s="195" t="s">
        <v>219</v>
      </c>
    </row>
    <row r="165" spans="1:65" s="2" customFormat="1" ht="11.25">
      <c r="A165" s="33"/>
      <c r="B165" s="34"/>
      <c r="C165" s="35"/>
      <c r="D165" s="197" t="s">
        <v>150</v>
      </c>
      <c r="E165" s="35"/>
      <c r="F165" s="198" t="s">
        <v>933</v>
      </c>
      <c r="G165" s="35"/>
      <c r="H165" s="35"/>
      <c r="I165" s="199"/>
      <c r="J165" s="35"/>
      <c r="K165" s="35"/>
      <c r="L165" s="38"/>
      <c r="M165" s="200"/>
      <c r="N165" s="201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150</v>
      </c>
      <c r="AU165" s="16" t="s">
        <v>85</v>
      </c>
    </row>
    <row r="166" spans="1:65" s="2" customFormat="1" ht="16.5" customHeight="1">
      <c r="A166" s="33"/>
      <c r="B166" s="34"/>
      <c r="C166" s="202" t="s">
        <v>186</v>
      </c>
      <c r="D166" s="202" t="s">
        <v>152</v>
      </c>
      <c r="E166" s="203" t="s">
        <v>934</v>
      </c>
      <c r="F166" s="204" t="s">
        <v>935</v>
      </c>
      <c r="G166" s="205" t="s">
        <v>285</v>
      </c>
      <c r="H166" s="206">
        <v>12</v>
      </c>
      <c r="I166" s="207"/>
      <c r="J166" s="206">
        <f>ROUND(I166*H166,0)</f>
        <v>0</v>
      </c>
      <c r="K166" s="204" t="s">
        <v>1</v>
      </c>
      <c r="L166" s="208"/>
      <c r="M166" s="209" t="s">
        <v>1</v>
      </c>
      <c r="N166" s="210" t="s">
        <v>41</v>
      </c>
      <c r="O166" s="70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5" t="s">
        <v>156</v>
      </c>
      <c r="AT166" s="195" t="s">
        <v>152</v>
      </c>
      <c r="AU166" s="195" t="s">
        <v>85</v>
      </c>
      <c r="AY166" s="16" t="s">
        <v>142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8</v>
      </c>
      <c r="BK166" s="196">
        <f>ROUND(I166*H166,0)</f>
        <v>0</v>
      </c>
      <c r="BL166" s="16" t="s">
        <v>149</v>
      </c>
      <c r="BM166" s="195" t="s">
        <v>224</v>
      </c>
    </row>
    <row r="167" spans="1:65" s="2" customFormat="1" ht="11.25">
      <c r="A167" s="33"/>
      <c r="B167" s="34"/>
      <c r="C167" s="35"/>
      <c r="D167" s="197" t="s">
        <v>150</v>
      </c>
      <c r="E167" s="35"/>
      <c r="F167" s="198" t="s">
        <v>935</v>
      </c>
      <c r="G167" s="35"/>
      <c r="H167" s="35"/>
      <c r="I167" s="199"/>
      <c r="J167" s="35"/>
      <c r="K167" s="35"/>
      <c r="L167" s="38"/>
      <c r="M167" s="200"/>
      <c r="N167" s="201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85</v>
      </c>
    </row>
    <row r="168" spans="1:65" s="2" customFormat="1" ht="16.5" customHeight="1">
      <c r="A168" s="33"/>
      <c r="B168" s="34"/>
      <c r="C168" s="202" t="s">
        <v>231</v>
      </c>
      <c r="D168" s="202" t="s">
        <v>152</v>
      </c>
      <c r="E168" s="203" t="s">
        <v>936</v>
      </c>
      <c r="F168" s="204" t="s">
        <v>937</v>
      </c>
      <c r="G168" s="205" t="s">
        <v>285</v>
      </c>
      <c r="H168" s="206">
        <v>4</v>
      </c>
      <c r="I168" s="207"/>
      <c r="J168" s="206">
        <f>ROUND(I168*H168,0)</f>
        <v>0</v>
      </c>
      <c r="K168" s="204" t="s">
        <v>1</v>
      </c>
      <c r="L168" s="208"/>
      <c r="M168" s="209" t="s">
        <v>1</v>
      </c>
      <c r="N168" s="210" t="s">
        <v>41</v>
      </c>
      <c r="O168" s="70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5" t="s">
        <v>156</v>
      </c>
      <c r="AT168" s="195" t="s">
        <v>152</v>
      </c>
      <c r="AU168" s="195" t="s">
        <v>85</v>
      </c>
      <c r="AY168" s="16" t="s">
        <v>142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8</v>
      </c>
      <c r="BK168" s="196">
        <f>ROUND(I168*H168,0)</f>
        <v>0</v>
      </c>
      <c r="BL168" s="16" t="s">
        <v>149</v>
      </c>
      <c r="BM168" s="195" t="s">
        <v>225</v>
      </c>
    </row>
    <row r="169" spans="1:65" s="2" customFormat="1" ht="11.25">
      <c r="A169" s="33"/>
      <c r="B169" s="34"/>
      <c r="C169" s="35"/>
      <c r="D169" s="197" t="s">
        <v>150</v>
      </c>
      <c r="E169" s="35"/>
      <c r="F169" s="198" t="s">
        <v>937</v>
      </c>
      <c r="G169" s="35"/>
      <c r="H169" s="35"/>
      <c r="I169" s="199"/>
      <c r="J169" s="35"/>
      <c r="K169" s="35"/>
      <c r="L169" s="38"/>
      <c r="M169" s="200"/>
      <c r="N169" s="201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85</v>
      </c>
    </row>
    <row r="170" spans="1:65" s="2" customFormat="1" ht="16.5" customHeight="1">
      <c r="A170" s="33"/>
      <c r="B170" s="34"/>
      <c r="C170" s="202" t="s">
        <v>191</v>
      </c>
      <c r="D170" s="202" t="s">
        <v>152</v>
      </c>
      <c r="E170" s="203" t="s">
        <v>938</v>
      </c>
      <c r="F170" s="204" t="s">
        <v>939</v>
      </c>
      <c r="G170" s="205" t="s">
        <v>285</v>
      </c>
      <c r="H170" s="206">
        <v>4</v>
      </c>
      <c r="I170" s="207"/>
      <c r="J170" s="206">
        <f>ROUND(I170*H170,0)</f>
        <v>0</v>
      </c>
      <c r="K170" s="204" t="s">
        <v>1</v>
      </c>
      <c r="L170" s="208"/>
      <c r="M170" s="209" t="s">
        <v>1</v>
      </c>
      <c r="N170" s="210" t="s">
        <v>41</v>
      </c>
      <c r="O170" s="70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5" t="s">
        <v>156</v>
      </c>
      <c r="AT170" s="195" t="s">
        <v>152</v>
      </c>
      <c r="AU170" s="195" t="s">
        <v>85</v>
      </c>
      <c r="AY170" s="16" t="s">
        <v>142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</v>
      </c>
      <c r="BK170" s="196">
        <f>ROUND(I170*H170,0)</f>
        <v>0</v>
      </c>
      <c r="BL170" s="16" t="s">
        <v>149</v>
      </c>
      <c r="BM170" s="195" t="s">
        <v>229</v>
      </c>
    </row>
    <row r="171" spans="1:65" s="2" customFormat="1" ht="11.25">
      <c r="A171" s="33"/>
      <c r="B171" s="34"/>
      <c r="C171" s="35"/>
      <c r="D171" s="197" t="s">
        <v>150</v>
      </c>
      <c r="E171" s="35"/>
      <c r="F171" s="198" t="s">
        <v>939</v>
      </c>
      <c r="G171" s="35"/>
      <c r="H171" s="35"/>
      <c r="I171" s="199"/>
      <c r="J171" s="35"/>
      <c r="K171" s="35"/>
      <c r="L171" s="38"/>
      <c r="M171" s="200"/>
      <c r="N171" s="201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150</v>
      </c>
      <c r="AU171" s="16" t="s">
        <v>85</v>
      </c>
    </row>
    <row r="172" spans="1:65" s="2" customFormat="1" ht="16.5" customHeight="1">
      <c r="A172" s="33"/>
      <c r="B172" s="34"/>
      <c r="C172" s="202" t="s">
        <v>240</v>
      </c>
      <c r="D172" s="202" t="s">
        <v>152</v>
      </c>
      <c r="E172" s="203" t="s">
        <v>940</v>
      </c>
      <c r="F172" s="204" t="s">
        <v>941</v>
      </c>
      <c r="G172" s="205" t="s">
        <v>285</v>
      </c>
      <c r="H172" s="206">
        <v>8</v>
      </c>
      <c r="I172" s="207"/>
      <c r="J172" s="206">
        <f>ROUND(I172*H172,0)</f>
        <v>0</v>
      </c>
      <c r="K172" s="204" t="s">
        <v>1</v>
      </c>
      <c r="L172" s="208"/>
      <c r="M172" s="209" t="s">
        <v>1</v>
      </c>
      <c r="N172" s="210" t="s">
        <v>41</v>
      </c>
      <c r="O172" s="70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5" t="s">
        <v>156</v>
      </c>
      <c r="AT172" s="195" t="s">
        <v>152</v>
      </c>
      <c r="AU172" s="195" t="s">
        <v>85</v>
      </c>
      <c r="AY172" s="16" t="s">
        <v>142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8</v>
      </c>
      <c r="BK172" s="196">
        <f>ROUND(I172*H172,0)</f>
        <v>0</v>
      </c>
      <c r="BL172" s="16" t="s">
        <v>149</v>
      </c>
      <c r="BM172" s="195" t="s">
        <v>234</v>
      </c>
    </row>
    <row r="173" spans="1:65" s="2" customFormat="1" ht="11.25">
      <c r="A173" s="33"/>
      <c r="B173" s="34"/>
      <c r="C173" s="35"/>
      <c r="D173" s="197" t="s">
        <v>150</v>
      </c>
      <c r="E173" s="35"/>
      <c r="F173" s="198" t="s">
        <v>941</v>
      </c>
      <c r="G173" s="35"/>
      <c r="H173" s="35"/>
      <c r="I173" s="199"/>
      <c r="J173" s="35"/>
      <c r="K173" s="35"/>
      <c r="L173" s="38"/>
      <c r="M173" s="200"/>
      <c r="N173" s="201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85</v>
      </c>
    </row>
    <row r="174" spans="1:65" s="2" customFormat="1" ht="16.5" customHeight="1">
      <c r="A174" s="33"/>
      <c r="B174" s="34"/>
      <c r="C174" s="202" t="s">
        <v>196</v>
      </c>
      <c r="D174" s="202" t="s">
        <v>152</v>
      </c>
      <c r="E174" s="203" t="s">
        <v>942</v>
      </c>
      <c r="F174" s="204" t="s">
        <v>943</v>
      </c>
      <c r="G174" s="205" t="s">
        <v>285</v>
      </c>
      <c r="H174" s="206">
        <v>53</v>
      </c>
      <c r="I174" s="207"/>
      <c r="J174" s="206">
        <f>ROUND(I174*H174,0)</f>
        <v>0</v>
      </c>
      <c r="K174" s="204" t="s">
        <v>1</v>
      </c>
      <c r="L174" s="208"/>
      <c r="M174" s="209" t="s">
        <v>1</v>
      </c>
      <c r="N174" s="210" t="s">
        <v>41</v>
      </c>
      <c r="O174" s="70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5" t="s">
        <v>156</v>
      </c>
      <c r="AT174" s="195" t="s">
        <v>152</v>
      </c>
      <c r="AU174" s="195" t="s">
        <v>85</v>
      </c>
      <c r="AY174" s="16" t="s">
        <v>142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8</v>
      </c>
      <c r="BK174" s="196">
        <f>ROUND(I174*H174,0)</f>
        <v>0</v>
      </c>
      <c r="BL174" s="16" t="s">
        <v>149</v>
      </c>
      <c r="BM174" s="195" t="s">
        <v>238</v>
      </c>
    </row>
    <row r="175" spans="1:65" s="2" customFormat="1" ht="11.25">
      <c r="A175" s="33"/>
      <c r="B175" s="34"/>
      <c r="C175" s="35"/>
      <c r="D175" s="197" t="s">
        <v>150</v>
      </c>
      <c r="E175" s="35"/>
      <c r="F175" s="198" t="s">
        <v>943</v>
      </c>
      <c r="G175" s="35"/>
      <c r="H175" s="35"/>
      <c r="I175" s="199"/>
      <c r="J175" s="35"/>
      <c r="K175" s="35"/>
      <c r="L175" s="38"/>
      <c r="M175" s="200"/>
      <c r="N175" s="201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85</v>
      </c>
    </row>
    <row r="176" spans="1:65" s="2" customFormat="1" ht="16.5" customHeight="1">
      <c r="A176" s="33"/>
      <c r="B176" s="34"/>
      <c r="C176" s="202" t="s">
        <v>7</v>
      </c>
      <c r="D176" s="202" t="s">
        <v>152</v>
      </c>
      <c r="E176" s="203" t="s">
        <v>944</v>
      </c>
      <c r="F176" s="204" t="s">
        <v>945</v>
      </c>
      <c r="G176" s="205" t="s">
        <v>285</v>
      </c>
      <c r="H176" s="206">
        <v>80</v>
      </c>
      <c r="I176" s="207"/>
      <c r="J176" s="206">
        <f>ROUND(I176*H176,0)</f>
        <v>0</v>
      </c>
      <c r="K176" s="204" t="s">
        <v>1</v>
      </c>
      <c r="L176" s="208"/>
      <c r="M176" s="209" t="s">
        <v>1</v>
      </c>
      <c r="N176" s="210" t="s">
        <v>41</v>
      </c>
      <c r="O176" s="70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5" t="s">
        <v>156</v>
      </c>
      <c r="AT176" s="195" t="s">
        <v>152</v>
      </c>
      <c r="AU176" s="195" t="s">
        <v>85</v>
      </c>
      <c r="AY176" s="16" t="s">
        <v>142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</v>
      </c>
      <c r="BK176" s="196">
        <f>ROUND(I176*H176,0)</f>
        <v>0</v>
      </c>
      <c r="BL176" s="16" t="s">
        <v>149</v>
      </c>
      <c r="BM176" s="195" t="s">
        <v>243</v>
      </c>
    </row>
    <row r="177" spans="1:65" s="2" customFormat="1" ht="11.25">
      <c r="A177" s="33"/>
      <c r="B177" s="34"/>
      <c r="C177" s="35"/>
      <c r="D177" s="197" t="s">
        <v>150</v>
      </c>
      <c r="E177" s="35"/>
      <c r="F177" s="198" t="s">
        <v>945</v>
      </c>
      <c r="G177" s="35"/>
      <c r="H177" s="35"/>
      <c r="I177" s="199"/>
      <c r="J177" s="35"/>
      <c r="K177" s="35"/>
      <c r="L177" s="38"/>
      <c r="M177" s="200"/>
      <c r="N177" s="201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85</v>
      </c>
    </row>
    <row r="178" spans="1:65" s="2" customFormat="1" ht="16.5" customHeight="1">
      <c r="A178" s="33"/>
      <c r="B178" s="34"/>
      <c r="C178" s="202" t="s">
        <v>201</v>
      </c>
      <c r="D178" s="202" t="s">
        <v>152</v>
      </c>
      <c r="E178" s="203" t="s">
        <v>946</v>
      </c>
      <c r="F178" s="204" t="s">
        <v>947</v>
      </c>
      <c r="G178" s="205" t="s">
        <v>365</v>
      </c>
      <c r="H178" s="206">
        <v>5</v>
      </c>
      <c r="I178" s="207"/>
      <c r="J178" s="206">
        <f>ROUND(I178*H178,0)</f>
        <v>0</v>
      </c>
      <c r="K178" s="204" t="s">
        <v>1</v>
      </c>
      <c r="L178" s="208"/>
      <c r="M178" s="209" t="s">
        <v>1</v>
      </c>
      <c r="N178" s="210" t="s">
        <v>41</v>
      </c>
      <c r="O178" s="70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5" t="s">
        <v>156</v>
      </c>
      <c r="AT178" s="195" t="s">
        <v>152</v>
      </c>
      <c r="AU178" s="195" t="s">
        <v>85</v>
      </c>
      <c r="AY178" s="16" t="s">
        <v>142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8</v>
      </c>
      <c r="BK178" s="196">
        <f>ROUND(I178*H178,0)</f>
        <v>0</v>
      </c>
      <c r="BL178" s="16" t="s">
        <v>149</v>
      </c>
      <c r="BM178" s="195" t="s">
        <v>248</v>
      </c>
    </row>
    <row r="179" spans="1:65" s="2" customFormat="1" ht="11.25">
      <c r="A179" s="33"/>
      <c r="B179" s="34"/>
      <c r="C179" s="35"/>
      <c r="D179" s="197" t="s">
        <v>150</v>
      </c>
      <c r="E179" s="35"/>
      <c r="F179" s="198" t="s">
        <v>947</v>
      </c>
      <c r="G179" s="35"/>
      <c r="H179" s="35"/>
      <c r="I179" s="199"/>
      <c r="J179" s="35"/>
      <c r="K179" s="35"/>
      <c r="L179" s="38"/>
      <c r="M179" s="200"/>
      <c r="N179" s="201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85</v>
      </c>
    </row>
    <row r="180" spans="1:65" s="2" customFormat="1" ht="16.5" customHeight="1">
      <c r="A180" s="33"/>
      <c r="B180" s="34"/>
      <c r="C180" s="202" t="s">
        <v>258</v>
      </c>
      <c r="D180" s="202" t="s">
        <v>152</v>
      </c>
      <c r="E180" s="203" t="s">
        <v>948</v>
      </c>
      <c r="F180" s="204" t="s">
        <v>949</v>
      </c>
      <c r="G180" s="205" t="s">
        <v>285</v>
      </c>
      <c r="H180" s="206">
        <v>4</v>
      </c>
      <c r="I180" s="207"/>
      <c r="J180" s="206">
        <f>ROUND(I180*H180,0)</f>
        <v>0</v>
      </c>
      <c r="K180" s="204" t="s">
        <v>1</v>
      </c>
      <c r="L180" s="208"/>
      <c r="M180" s="209" t="s">
        <v>1</v>
      </c>
      <c r="N180" s="210" t="s">
        <v>41</v>
      </c>
      <c r="O180" s="70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5" t="s">
        <v>156</v>
      </c>
      <c r="AT180" s="195" t="s">
        <v>152</v>
      </c>
      <c r="AU180" s="195" t="s">
        <v>85</v>
      </c>
      <c r="AY180" s="16" t="s">
        <v>142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</v>
      </c>
      <c r="BK180" s="196">
        <f>ROUND(I180*H180,0)</f>
        <v>0</v>
      </c>
      <c r="BL180" s="16" t="s">
        <v>149</v>
      </c>
      <c r="BM180" s="195" t="s">
        <v>252</v>
      </c>
    </row>
    <row r="181" spans="1:65" s="2" customFormat="1" ht="11.25">
      <c r="A181" s="33"/>
      <c r="B181" s="34"/>
      <c r="C181" s="35"/>
      <c r="D181" s="197" t="s">
        <v>150</v>
      </c>
      <c r="E181" s="35"/>
      <c r="F181" s="198" t="s">
        <v>949</v>
      </c>
      <c r="G181" s="35"/>
      <c r="H181" s="35"/>
      <c r="I181" s="199"/>
      <c r="J181" s="35"/>
      <c r="K181" s="35"/>
      <c r="L181" s="38"/>
      <c r="M181" s="200"/>
      <c r="N181" s="201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85</v>
      </c>
    </row>
    <row r="182" spans="1:65" s="2" customFormat="1" ht="21.75" customHeight="1">
      <c r="A182" s="33"/>
      <c r="B182" s="34"/>
      <c r="C182" s="202" t="s">
        <v>205</v>
      </c>
      <c r="D182" s="202" t="s">
        <v>152</v>
      </c>
      <c r="E182" s="203" t="s">
        <v>950</v>
      </c>
      <c r="F182" s="204" t="s">
        <v>951</v>
      </c>
      <c r="G182" s="205" t="s">
        <v>285</v>
      </c>
      <c r="H182" s="206">
        <v>4</v>
      </c>
      <c r="I182" s="207"/>
      <c r="J182" s="206">
        <f>ROUND(I182*H182,0)</f>
        <v>0</v>
      </c>
      <c r="K182" s="204" t="s">
        <v>1</v>
      </c>
      <c r="L182" s="208"/>
      <c r="M182" s="209" t="s">
        <v>1</v>
      </c>
      <c r="N182" s="210" t="s">
        <v>41</v>
      </c>
      <c r="O182" s="70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5" t="s">
        <v>156</v>
      </c>
      <c r="AT182" s="195" t="s">
        <v>152</v>
      </c>
      <c r="AU182" s="195" t="s">
        <v>85</v>
      </c>
      <c r="AY182" s="16" t="s">
        <v>142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</v>
      </c>
      <c r="BK182" s="196">
        <f>ROUND(I182*H182,0)</f>
        <v>0</v>
      </c>
      <c r="BL182" s="16" t="s">
        <v>149</v>
      </c>
      <c r="BM182" s="195" t="s">
        <v>256</v>
      </c>
    </row>
    <row r="183" spans="1:65" s="2" customFormat="1" ht="11.25">
      <c r="A183" s="33"/>
      <c r="B183" s="34"/>
      <c r="C183" s="35"/>
      <c r="D183" s="197" t="s">
        <v>150</v>
      </c>
      <c r="E183" s="35"/>
      <c r="F183" s="198" t="s">
        <v>951</v>
      </c>
      <c r="G183" s="35"/>
      <c r="H183" s="35"/>
      <c r="I183" s="199"/>
      <c r="J183" s="35"/>
      <c r="K183" s="35"/>
      <c r="L183" s="38"/>
      <c r="M183" s="200"/>
      <c r="N183" s="201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85</v>
      </c>
    </row>
    <row r="184" spans="1:65" s="2" customFormat="1" ht="21.75" customHeight="1">
      <c r="A184" s="33"/>
      <c r="B184" s="34"/>
      <c r="C184" s="202" t="s">
        <v>267</v>
      </c>
      <c r="D184" s="202" t="s">
        <v>152</v>
      </c>
      <c r="E184" s="203" t="s">
        <v>952</v>
      </c>
      <c r="F184" s="204" t="s">
        <v>953</v>
      </c>
      <c r="G184" s="205" t="s">
        <v>285</v>
      </c>
      <c r="H184" s="206">
        <v>4</v>
      </c>
      <c r="I184" s="207"/>
      <c r="J184" s="206">
        <f>ROUND(I184*H184,0)</f>
        <v>0</v>
      </c>
      <c r="K184" s="204" t="s">
        <v>1</v>
      </c>
      <c r="L184" s="208"/>
      <c r="M184" s="209" t="s">
        <v>1</v>
      </c>
      <c r="N184" s="210" t="s">
        <v>41</v>
      </c>
      <c r="O184" s="70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5" t="s">
        <v>156</v>
      </c>
      <c r="AT184" s="195" t="s">
        <v>152</v>
      </c>
      <c r="AU184" s="195" t="s">
        <v>85</v>
      </c>
      <c r="AY184" s="16" t="s">
        <v>142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8</v>
      </c>
      <c r="BK184" s="196">
        <f>ROUND(I184*H184,0)</f>
        <v>0</v>
      </c>
      <c r="BL184" s="16" t="s">
        <v>149</v>
      </c>
      <c r="BM184" s="195" t="s">
        <v>261</v>
      </c>
    </row>
    <row r="185" spans="1:65" s="2" customFormat="1" ht="11.25">
      <c r="A185" s="33"/>
      <c r="B185" s="34"/>
      <c r="C185" s="35"/>
      <c r="D185" s="197" t="s">
        <v>150</v>
      </c>
      <c r="E185" s="35"/>
      <c r="F185" s="198" t="s">
        <v>953</v>
      </c>
      <c r="G185" s="35"/>
      <c r="H185" s="35"/>
      <c r="I185" s="199"/>
      <c r="J185" s="35"/>
      <c r="K185" s="35"/>
      <c r="L185" s="38"/>
      <c r="M185" s="200"/>
      <c r="N185" s="201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150</v>
      </c>
      <c r="AU185" s="16" t="s">
        <v>85</v>
      </c>
    </row>
    <row r="186" spans="1:65" s="2" customFormat="1" ht="66.75" customHeight="1">
      <c r="A186" s="33"/>
      <c r="B186" s="34"/>
      <c r="C186" s="202" t="s">
        <v>210</v>
      </c>
      <c r="D186" s="202" t="s">
        <v>152</v>
      </c>
      <c r="E186" s="203" t="s">
        <v>954</v>
      </c>
      <c r="F186" s="204" t="s">
        <v>955</v>
      </c>
      <c r="G186" s="205" t="s">
        <v>285</v>
      </c>
      <c r="H186" s="206">
        <v>1</v>
      </c>
      <c r="I186" s="207"/>
      <c r="J186" s="206">
        <f>ROUND(I186*H186,0)</f>
        <v>0</v>
      </c>
      <c r="K186" s="204" t="s">
        <v>1</v>
      </c>
      <c r="L186" s="208"/>
      <c r="M186" s="209" t="s">
        <v>1</v>
      </c>
      <c r="N186" s="210" t="s">
        <v>41</v>
      </c>
      <c r="O186" s="70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5" t="s">
        <v>156</v>
      </c>
      <c r="AT186" s="195" t="s">
        <v>152</v>
      </c>
      <c r="AU186" s="195" t="s">
        <v>85</v>
      </c>
      <c r="AY186" s="16" t="s">
        <v>142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8</v>
      </c>
      <c r="BK186" s="196">
        <f>ROUND(I186*H186,0)</f>
        <v>0</v>
      </c>
      <c r="BL186" s="16" t="s">
        <v>149</v>
      </c>
      <c r="BM186" s="195" t="s">
        <v>265</v>
      </c>
    </row>
    <row r="187" spans="1:65" s="2" customFormat="1" ht="48.75">
      <c r="A187" s="33"/>
      <c r="B187" s="34"/>
      <c r="C187" s="35"/>
      <c r="D187" s="197" t="s">
        <v>150</v>
      </c>
      <c r="E187" s="35"/>
      <c r="F187" s="198" t="s">
        <v>956</v>
      </c>
      <c r="G187" s="35"/>
      <c r="H187" s="35"/>
      <c r="I187" s="199"/>
      <c r="J187" s="35"/>
      <c r="K187" s="35"/>
      <c r="L187" s="38"/>
      <c r="M187" s="200"/>
      <c r="N187" s="201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150</v>
      </c>
      <c r="AU187" s="16" t="s">
        <v>85</v>
      </c>
    </row>
    <row r="188" spans="1:65" s="12" customFormat="1" ht="22.9" customHeight="1">
      <c r="B188" s="169"/>
      <c r="C188" s="170"/>
      <c r="D188" s="171" t="s">
        <v>75</v>
      </c>
      <c r="E188" s="183" t="s">
        <v>957</v>
      </c>
      <c r="F188" s="183" t="s">
        <v>958</v>
      </c>
      <c r="G188" s="170"/>
      <c r="H188" s="170"/>
      <c r="I188" s="173"/>
      <c r="J188" s="184">
        <f>BK188</f>
        <v>0</v>
      </c>
      <c r="K188" s="170"/>
      <c r="L188" s="175"/>
      <c r="M188" s="176"/>
      <c r="N188" s="177"/>
      <c r="O188" s="177"/>
      <c r="P188" s="178">
        <f>SUM(P189:P236)</f>
        <v>0</v>
      </c>
      <c r="Q188" s="177"/>
      <c r="R188" s="178">
        <f>SUM(R189:R236)</f>
        <v>0</v>
      </c>
      <c r="S188" s="177"/>
      <c r="T188" s="179">
        <f>SUM(T189:T236)</f>
        <v>0</v>
      </c>
      <c r="AR188" s="180" t="s">
        <v>8</v>
      </c>
      <c r="AT188" s="181" t="s">
        <v>75</v>
      </c>
      <c r="AU188" s="181" t="s">
        <v>8</v>
      </c>
      <c r="AY188" s="180" t="s">
        <v>142</v>
      </c>
      <c r="BK188" s="182">
        <f>SUM(BK189:BK236)</f>
        <v>0</v>
      </c>
    </row>
    <row r="189" spans="1:65" s="2" customFormat="1" ht="21.75" customHeight="1">
      <c r="A189" s="33"/>
      <c r="B189" s="34"/>
      <c r="C189" s="185" t="s">
        <v>277</v>
      </c>
      <c r="D189" s="185" t="s">
        <v>145</v>
      </c>
      <c r="E189" s="186" t="s">
        <v>959</v>
      </c>
      <c r="F189" s="187" t="s">
        <v>960</v>
      </c>
      <c r="G189" s="188" t="s">
        <v>617</v>
      </c>
      <c r="H189" s="189">
        <v>6</v>
      </c>
      <c r="I189" s="190"/>
      <c r="J189" s="189">
        <f>ROUND(I189*H189,0)</f>
        <v>0</v>
      </c>
      <c r="K189" s="187" t="s">
        <v>1</v>
      </c>
      <c r="L189" s="38"/>
      <c r="M189" s="191" t="s">
        <v>1</v>
      </c>
      <c r="N189" s="192" t="s">
        <v>41</v>
      </c>
      <c r="O189" s="70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5" t="s">
        <v>149</v>
      </c>
      <c r="AT189" s="195" t="s">
        <v>145</v>
      </c>
      <c r="AU189" s="195" t="s">
        <v>85</v>
      </c>
      <c r="AY189" s="16" t="s">
        <v>142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8</v>
      </c>
      <c r="BK189" s="196">
        <f>ROUND(I189*H189,0)</f>
        <v>0</v>
      </c>
      <c r="BL189" s="16" t="s">
        <v>149</v>
      </c>
      <c r="BM189" s="195" t="s">
        <v>271</v>
      </c>
    </row>
    <row r="190" spans="1:65" s="2" customFormat="1" ht="11.25">
      <c r="A190" s="33"/>
      <c r="B190" s="34"/>
      <c r="C190" s="35"/>
      <c r="D190" s="197" t="s">
        <v>150</v>
      </c>
      <c r="E190" s="35"/>
      <c r="F190" s="198" t="s">
        <v>961</v>
      </c>
      <c r="G190" s="35"/>
      <c r="H190" s="35"/>
      <c r="I190" s="199"/>
      <c r="J190" s="35"/>
      <c r="K190" s="35"/>
      <c r="L190" s="38"/>
      <c r="M190" s="200"/>
      <c r="N190" s="201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85</v>
      </c>
    </row>
    <row r="191" spans="1:65" s="2" customFormat="1" ht="37.9" customHeight="1">
      <c r="A191" s="33"/>
      <c r="B191" s="34"/>
      <c r="C191" s="185" t="s">
        <v>214</v>
      </c>
      <c r="D191" s="185" t="s">
        <v>145</v>
      </c>
      <c r="E191" s="186" t="s">
        <v>962</v>
      </c>
      <c r="F191" s="187" t="s">
        <v>963</v>
      </c>
      <c r="G191" s="188" t="s">
        <v>148</v>
      </c>
      <c r="H191" s="189">
        <v>200</v>
      </c>
      <c r="I191" s="190"/>
      <c r="J191" s="189">
        <f>ROUND(I191*H191,0)</f>
        <v>0</v>
      </c>
      <c r="K191" s="187" t="s">
        <v>1</v>
      </c>
      <c r="L191" s="38"/>
      <c r="M191" s="191" t="s">
        <v>1</v>
      </c>
      <c r="N191" s="192" t="s">
        <v>41</v>
      </c>
      <c r="O191" s="70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5" t="s">
        <v>149</v>
      </c>
      <c r="AT191" s="195" t="s">
        <v>145</v>
      </c>
      <c r="AU191" s="195" t="s">
        <v>85</v>
      </c>
      <c r="AY191" s="16" t="s">
        <v>142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</v>
      </c>
      <c r="BK191" s="196">
        <f>ROUND(I191*H191,0)</f>
        <v>0</v>
      </c>
      <c r="BL191" s="16" t="s">
        <v>149</v>
      </c>
      <c r="BM191" s="195" t="s">
        <v>275</v>
      </c>
    </row>
    <row r="192" spans="1:65" s="2" customFormat="1" ht="19.5">
      <c r="A192" s="33"/>
      <c r="B192" s="34"/>
      <c r="C192" s="35"/>
      <c r="D192" s="197" t="s">
        <v>150</v>
      </c>
      <c r="E192" s="35"/>
      <c r="F192" s="198" t="s">
        <v>963</v>
      </c>
      <c r="G192" s="35"/>
      <c r="H192" s="35"/>
      <c r="I192" s="199"/>
      <c r="J192" s="35"/>
      <c r="K192" s="35"/>
      <c r="L192" s="38"/>
      <c r="M192" s="200"/>
      <c r="N192" s="201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85</v>
      </c>
    </row>
    <row r="193" spans="1:65" s="2" customFormat="1" ht="16.5" customHeight="1">
      <c r="A193" s="33"/>
      <c r="B193" s="34"/>
      <c r="C193" s="185" t="s">
        <v>288</v>
      </c>
      <c r="D193" s="185" t="s">
        <v>145</v>
      </c>
      <c r="E193" s="186" t="s">
        <v>964</v>
      </c>
      <c r="F193" s="187" t="s">
        <v>965</v>
      </c>
      <c r="G193" s="188" t="s">
        <v>617</v>
      </c>
      <c r="H193" s="189">
        <v>1</v>
      </c>
      <c r="I193" s="190"/>
      <c r="J193" s="189">
        <f>ROUND(I193*H193,0)</f>
        <v>0</v>
      </c>
      <c r="K193" s="187" t="s">
        <v>1</v>
      </c>
      <c r="L193" s="38"/>
      <c r="M193" s="191" t="s">
        <v>1</v>
      </c>
      <c r="N193" s="192" t="s">
        <v>41</v>
      </c>
      <c r="O193" s="70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5" t="s">
        <v>149</v>
      </c>
      <c r="AT193" s="195" t="s">
        <v>145</v>
      </c>
      <c r="AU193" s="195" t="s">
        <v>85</v>
      </c>
      <c r="AY193" s="16" t="s">
        <v>142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</v>
      </c>
      <c r="BK193" s="196">
        <f>ROUND(I193*H193,0)</f>
        <v>0</v>
      </c>
      <c r="BL193" s="16" t="s">
        <v>149</v>
      </c>
      <c r="BM193" s="195" t="s">
        <v>280</v>
      </c>
    </row>
    <row r="194" spans="1:65" s="2" customFormat="1" ht="11.25">
      <c r="A194" s="33"/>
      <c r="B194" s="34"/>
      <c r="C194" s="35"/>
      <c r="D194" s="197" t="s">
        <v>150</v>
      </c>
      <c r="E194" s="35"/>
      <c r="F194" s="198" t="s">
        <v>965</v>
      </c>
      <c r="G194" s="35"/>
      <c r="H194" s="35"/>
      <c r="I194" s="199"/>
      <c r="J194" s="35"/>
      <c r="K194" s="35"/>
      <c r="L194" s="38"/>
      <c r="M194" s="200"/>
      <c r="N194" s="201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150</v>
      </c>
      <c r="AU194" s="16" t="s">
        <v>85</v>
      </c>
    </row>
    <row r="195" spans="1:65" s="2" customFormat="1" ht="16.5" customHeight="1">
      <c r="A195" s="33"/>
      <c r="B195" s="34"/>
      <c r="C195" s="185" t="s">
        <v>219</v>
      </c>
      <c r="D195" s="185" t="s">
        <v>145</v>
      </c>
      <c r="E195" s="186" t="s">
        <v>966</v>
      </c>
      <c r="F195" s="187" t="s">
        <v>967</v>
      </c>
      <c r="G195" s="188" t="s">
        <v>617</v>
      </c>
      <c r="H195" s="189">
        <v>2</v>
      </c>
      <c r="I195" s="190"/>
      <c r="J195" s="189">
        <f>ROUND(I195*H195,0)</f>
        <v>0</v>
      </c>
      <c r="K195" s="187" t="s">
        <v>1</v>
      </c>
      <c r="L195" s="38"/>
      <c r="M195" s="191" t="s">
        <v>1</v>
      </c>
      <c r="N195" s="192" t="s">
        <v>41</v>
      </c>
      <c r="O195" s="70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5" t="s">
        <v>149</v>
      </c>
      <c r="AT195" s="195" t="s">
        <v>145</v>
      </c>
      <c r="AU195" s="195" t="s">
        <v>85</v>
      </c>
      <c r="AY195" s="16" t="s">
        <v>142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8</v>
      </c>
      <c r="BK195" s="196">
        <f>ROUND(I195*H195,0)</f>
        <v>0</v>
      </c>
      <c r="BL195" s="16" t="s">
        <v>149</v>
      </c>
      <c r="BM195" s="195" t="s">
        <v>286</v>
      </c>
    </row>
    <row r="196" spans="1:65" s="2" customFormat="1" ht="11.25">
      <c r="A196" s="33"/>
      <c r="B196" s="34"/>
      <c r="C196" s="35"/>
      <c r="D196" s="197" t="s">
        <v>150</v>
      </c>
      <c r="E196" s="35"/>
      <c r="F196" s="198" t="s">
        <v>967</v>
      </c>
      <c r="G196" s="35"/>
      <c r="H196" s="35"/>
      <c r="I196" s="199"/>
      <c r="J196" s="35"/>
      <c r="K196" s="35"/>
      <c r="L196" s="38"/>
      <c r="M196" s="200"/>
      <c r="N196" s="201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85</v>
      </c>
    </row>
    <row r="197" spans="1:65" s="2" customFormat="1" ht="24.2" customHeight="1">
      <c r="A197" s="33"/>
      <c r="B197" s="34"/>
      <c r="C197" s="185" t="s">
        <v>296</v>
      </c>
      <c r="D197" s="185" t="s">
        <v>145</v>
      </c>
      <c r="E197" s="186" t="s">
        <v>968</v>
      </c>
      <c r="F197" s="187" t="s">
        <v>969</v>
      </c>
      <c r="G197" s="188" t="s">
        <v>617</v>
      </c>
      <c r="H197" s="189">
        <v>30</v>
      </c>
      <c r="I197" s="190"/>
      <c r="J197" s="189">
        <f>ROUND(I197*H197,0)</f>
        <v>0</v>
      </c>
      <c r="K197" s="187" t="s">
        <v>1</v>
      </c>
      <c r="L197" s="38"/>
      <c r="M197" s="191" t="s">
        <v>1</v>
      </c>
      <c r="N197" s="192" t="s">
        <v>41</v>
      </c>
      <c r="O197" s="70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5" t="s">
        <v>149</v>
      </c>
      <c r="AT197" s="195" t="s">
        <v>145</v>
      </c>
      <c r="AU197" s="195" t="s">
        <v>85</v>
      </c>
      <c r="AY197" s="16" t="s">
        <v>142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8</v>
      </c>
      <c r="BK197" s="196">
        <f>ROUND(I197*H197,0)</f>
        <v>0</v>
      </c>
      <c r="BL197" s="16" t="s">
        <v>149</v>
      </c>
      <c r="BM197" s="195" t="s">
        <v>291</v>
      </c>
    </row>
    <row r="198" spans="1:65" s="2" customFormat="1" ht="19.5">
      <c r="A198" s="33"/>
      <c r="B198" s="34"/>
      <c r="C198" s="35"/>
      <c r="D198" s="197" t="s">
        <v>150</v>
      </c>
      <c r="E198" s="35"/>
      <c r="F198" s="198" t="s">
        <v>969</v>
      </c>
      <c r="G198" s="35"/>
      <c r="H198" s="35"/>
      <c r="I198" s="199"/>
      <c r="J198" s="35"/>
      <c r="K198" s="35"/>
      <c r="L198" s="38"/>
      <c r="M198" s="200"/>
      <c r="N198" s="201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85</v>
      </c>
    </row>
    <row r="199" spans="1:65" s="2" customFormat="1" ht="16.5" customHeight="1">
      <c r="A199" s="33"/>
      <c r="B199" s="34"/>
      <c r="C199" s="185" t="s">
        <v>224</v>
      </c>
      <c r="D199" s="185" t="s">
        <v>145</v>
      </c>
      <c r="E199" s="186" t="s">
        <v>970</v>
      </c>
      <c r="F199" s="187" t="s">
        <v>971</v>
      </c>
      <c r="G199" s="188" t="s">
        <v>617</v>
      </c>
      <c r="H199" s="189">
        <v>1</v>
      </c>
      <c r="I199" s="190"/>
      <c r="J199" s="189">
        <f>ROUND(I199*H199,0)</f>
        <v>0</v>
      </c>
      <c r="K199" s="187" t="s">
        <v>1</v>
      </c>
      <c r="L199" s="38"/>
      <c r="M199" s="191" t="s">
        <v>1</v>
      </c>
      <c r="N199" s="192" t="s">
        <v>41</v>
      </c>
      <c r="O199" s="70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5" t="s">
        <v>149</v>
      </c>
      <c r="AT199" s="195" t="s">
        <v>145</v>
      </c>
      <c r="AU199" s="195" t="s">
        <v>85</v>
      </c>
      <c r="AY199" s="16" t="s">
        <v>142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8</v>
      </c>
      <c r="BK199" s="196">
        <f>ROUND(I199*H199,0)</f>
        <v>0</v>
      </c>
      <c r="BL199" s="16" t="s">
        <v>149</v>
      </c>
      <c r="BM199" s="195" t="s">
        <v>295</v>
      </c>
    </row>
    <row r="200" spans="1:65" s="2" customFormat="1" ht="11.25">
      <c r="A200" s="33"/>
      <c r="B200" s="34"/>
      <c r="C200" s="35"/>
      <c r="D200" s="197" t="s">
        <v>150</v>
      </c>
      <c r="E200" s="35"/>
      <c r="F200" s="198" t="s">
        <v>971</v>
      </c>
      <c r="G200" s="35"/>
      <c r="H200" s="35"/>
      <c r="I200" s="199"/>
      <c r="J200" s="35"/>
      <c r="K200" s="35"/>
      <c r="L200" s="38"/>
      <c r="M200" s="200"/>
      <c r="N200" s="201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85</v>
      </c>
    </row>
    <row r="201" spans="1:65" s="2" customFormat="1" ht="24.2" customHeight="1">
      <c r="A201" s="33"/>
      <c r="B201" s="34"/>
      <c r="C201" s="185" t="s">
        <v>305</v>
      </c>
      <c r="D201" s="185" t="s">
        <v>145</v>
      </c>
      <c r="E201" s="186" t="s">
        <v>972</v>
      </c>
      <c r="F201" s="187" t="s">
        <v>973</v>
      </c>
      <c r="G201" s="188" t="s">
        <v>148</v>
      </c>
      <c r="H201" s="189">
        <v>180</v>
      </c>
      <c r="I201" s="190"/>
      <c r="J201" s="189">
        <f>ROUND(I201*H201,0)</f>
        <v>0</v>
      </c>
      <c r="K201" s="187" t="s">
        <v>1</v>
      </c>
      <c r="L201" s="38"/>
      <c r="M201" s="191" t="s">
        <v>1</v>
      </c>
      <c r="N201" s="192" t="s">
        <v>41</v>
      </c>
      <c r="O201" s="70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5" t="s">
        <v>149</v>
      </c>
      <c r="AT201" s="195" t="s">
        <v>145</v>
      </c>
      <c r="AU201" s="195" t="s">
        <v>85</v>
      </c>
      <c r="AY201" s="16" t="s">
        <v>142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8</v>
      </c>
      <c r="BK201" s="196">
        <f>ROUND(I201*H201,0)</f>
        <v>0</v>
      </c>
      <c r="BL201" s="16" t="s">
        <v>149</v>
      </c>
      <c r="BM201" s="195" t="s">
        <v>299</v>
      </c>
    </row>
    <row r="202" spans="1:65" s="2" customFormat="1" ht="19.5">
      <c r="A202" s="33"/>
      <c r="B202" s="34"/>
      <c r="C202" s="35"/>
      <c r="D202" s="197" t="s">
        <v>150</v>
      </c>
      <c r="E202" s="35"/>
      <c r="F202" s="198" t="s">
        <v>973</v>
      </c>
      <c r="G202" s="35"/>
      <c r="H202" s="35"/>
      <c r="I202" s="199"/>
      <c r="J202" s="35"/>
      <c r="K202" s="35"/>
      <c r="L202" s="38"/>
      <c r="M202" s="200"/>
      <c r="N202" s="201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150</v>
      </c>
      <c r="AU202" s="16" t="s">
        <v>85</v>
      </c>
    </row>
    <row r="203" spans="1:65" s="2" customFormat="1" ht="24.2" customHeight="1">
      <c r="A203" s="33"/>
      <c r="B203" s="34"/>
      <c r="C203" s="185" t="s">
        <v>225</v>
      </c>
      <c r="D203" s="185" t="s">
        <v>145</v>
      </c>
      <c r="E203" s="186" t="s">
        <v>974</v>
      </c>
      <c r="F203" s="187" t="s">
        <v>975</v>
      </c>
      <c r="G203" s="188" t="s">
        <v>148</v>
      </c>
      <c r="H203" s="189">
        <v>10</v>
      </c>
      <c r="I203" s="190"/>
      <c r="J203" s="189">
        <f>ROUND(I203*H203,0)</f>
        <v>0</v>
      </c>
      <c r="K203" s="187" t="s">
        <v>1</v>
      </c>
      <c r="L203" s="38"/>
      <c r="M203" s="191" t="s">
        <v>1</v>
      </c>
      <c r="N203" s="192" t="s">
        <v>41</v>
      </c>
      <c r="O203" s="70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5" t="s">
        <v>149</v>
      </c>
      <c r="AT203" s="195" t="s">
        <v>145</v>
      </c>
      <c r="AU203" s="195" t="s">
        <v>85</v>
      </c>
      <c r="AY203" s="16" t="s">
        <v>142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8</v>
      </c>
      <c r="BK203" s="196">
        <f>ROUND(I203*H203,0)</f>
        <v>0</v>
      </c>
      <c r="BL203" s="16" t="s">
        <v>149</v>
      </c>
      <c r="BM203" s="195" t="s">
        <v>303</v>
      </c>
    </row>
    <row r="204" spans="1:65" s="2" customFormat="1" ht="19.5">
      <c r="A204" s="33"/>
      <c r="B204" s="34"/>
      <c r="C204" s="35"/>
      <c r="D204" s="197" t="s">
        <v>150</v>
      </c>
      <c r="E204" s="35"/>
      <c r="F204" s="198" t="s">
        <v>975</v>
      </c>
      <c r="G204" s="35"/>
      <c r="H204" s="35"/>
      <c r="I204" s="199"/>
      <c r="J204" s="35"/>
      <c r="K204" s="35"/>
      <c r="L204" s="38"/>
      <c r="M204" s="200"/>
      <c r="N204" s="20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85</v>
      </c>
    </row>
    <row r="205" spans="1:65" s="2" customFormat="1" ht="49.15" customHeight="1">
      <c r="A205" s="33"/>
      <c r="B205" s="34"/>
      <c r="C205" s="185" t="s">
        <v>314</v>
      </c>
      <c r="D205" s="185" t="s">
        <v>145</v>
      </c>
      <c r="E205" s="186" t="s">
        <v>976</v>
      </c>
      <c r="F205" s="187" t="s">
        <v>977</v>
      </c>
      <c r="G205" s="188" t="s">
        <v>148</v>
      </c>
      <c r="H205" s="189">
        <v>70</v>
      </c>
      <c r="I205" s="190"/>
      <c r="J205" s="189">
        <f>ROUND(I205*H205,0)</f>
        <v>0</v>
      </c>
      <c r="K205" s="187" t="s">
        <v>1</v>
      </c>
      <c r="L205" s="38"/>
      <c r="M205" s="191" t="s">
        <v>1</v>
      </c>
      <c r="N205" s="192" t="s">
        <v>41</v>
      </c>
      <c r="O205" s="70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5" t="s">
        <v>149</v>
      </c>
      <c r="AT205" s="195" t="s">
        <v>145</v>
      </c>
      <c r="AU205" s="195" t="s">
        <v>85</v>
      </c>
      <c r="AY205" s="16" t="s">
        <v>142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8</v>
      </c>
      <c r="BK205" s="196">
        <f>ROUND(I205*H205,0)</f>
        <v>0</v>
      </c>
      <c r="BL205" s="16" t="s">
        <v>149</v>
      </c>
      <c r="BM205" s="195" t="s">
        <v>308</v>
      </c>
    </row>
    <row r="206" spans="1:65" s="2" customFormat="1" ht="29.25">
      <c r="A206" s="33"/>
      <c r="B206" s="34"/>
      <c r="C206" s="35"/>
      <c r="D206" s="197" t="s">
        <v>150</v>
      </c>
      <c r="E206" s="35"/>
      <c r="F206" s="198" t="s">
        <v>977</v>
      </c>
      <c r="G206" s="35"/>
      <c r="H206" s="35"/>
      <c r="I206" s="199"/>
      <c r="J206" s="35"/>
      <c r="K206" s="35"/>
      <c r="L206" s="38"/>
      <c r="M206" s="200"/>
      <c r="N206" s="201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150</v>
      </c>
      <c r="AU206" s="16" t="s">
        <v>85</v>
      </c>
    </row>
    <row r="207" spans="1:65" s="2" customFormat="1" ht="21.75" customHeight="1">
      <c r="A207" s="33"/>
      <c r="B207" s="34"/>
      <c r="C207" s="185" t="s">
        <v>229</v>
      </c>
      <c r="D207" s="185" t="s">
        <v>145</v>
      </c>
      <c r="E207" s="186" t="s">
        <v>978</v>
      </c>
      <c r="F207" s="187" t="s">
        <v>979</v>
      </c>
      <c r="G207" s="188" t="s">
        <v>285</v>
      </c>
      <c r="H207" s="189">
        <v>36</v>
      </c>
      <c r="I207" s="190"/>
      <c r="J207" s="189">
        <f>ROUND(I207*H207,0)</f>
        <v>0</v>
      </c>
      <c r="K207" s="187" t="s">
        <v>1</v>
      </c>
      <c r="L207" s="38"/>
      <c r="M207" s="191" t="s">
        <v>1</v>
      </c>
      <c r="N207" s="192" t="s">
        <v>41</v>
      </c>
      <c r="O207" s="70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5" t="s">
        <v>149</v>
      </c>
      <c r="AT207" s="195" t="s">
        <v>145</v>
      </c>
      <c r="AU207" s="195" t="s">
        <v>85</v>
      </c>
      <c r="AY207" s="16" t="s">
        <v>142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8</v>
      </c>
      <c r="BK207" s="196">
        <f>ROUND(I207*H207,0)</f>
        <v>0</v>
      </c>
      <c r="BL207" s="16" t="s">
        <v>149</v>
      </c>
      <c r="BM207" s="195" t="s">
        <v>312</v>
      </c>
    </row>
    <row r="208" spans="1:65" s="2" customFormat="1" ht="11.25">
      <c r="A208" s="33"/>
      <c r="B208" s="34"/>
      <c r="C208" s="35"/>
      <c r="D208" s="197" t="s">
        <v>150</v>
      </c>
      <c r="E208" s="35"/>
      <c r="F208" s="198" t="s">
        <v>979</v>
      </c>
      <c r="G208" s="35"/>
      <c r="H208" s="35"/>
      <c r="I208" s="199"/>
      <c r="J208" s="35"/>
      <c r="K208" s="35"/>
      <c r="L208" s="38"/>
      <c r="M208" s="200"/>
      <c r="N208" s="201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85</v>
      </c>
    </row>
    <row r="209" spans="1:65" s="2" customFormat="1" ht="24.2" customHeight="1">
      <c r="A209" s="33"/>
      <c r="B209" s="34"/>
      <c r="C209" s="185" t="s">
        <v>323</v>
      </c>
      <c r="D209" s="185" t="s">
        <v>145</v>
      </c>
      <c r="E209" s="186" t="s">
        <v>980</v>
      </c>
      <c r="F209" s="187" t="s">
        <v>981</v>
      </c>
      <c r="G209" s="188" t="s">
        <v>285</v>
      </c>
      <c r="H209" s="189">
        <v>26</v>
      </c>
      <c r="I209" s="190"/>
      <c r="J209" s="189">
        <f>ROUND(I209*H209,0)</f>
        <v>0</v>
      </c>
      <c r="K209" s="187" t="s">
        <v>1</v>
      </c>
      <c r="L209" s="38"/>
      <c r="M209" s="191" t="s">
        <v>1</v>
      </c>
      <c r="N209" s="192" t="s">
        <v>41</v>
      </c>
      <c r="O209" s="70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5" t="s">
        <v>149</v>
      </c>
      <c r="AT209" s="195" t="s">
        <v>145</v>
      </c>
      <c r="AU209" s="195" t="s">
        <v>85</v>
      </c>
      <c r="AY209" s="16" t="s">
        <v>142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8</v>
      </c>
      <c r="BK209" s="196">
        <f>ROUND(I209*H209,0)</f>
        <v>0</v>
      </c>
      <c r="BL209" s="16" t="s">
        <v>149</v>
      </c>
      <c r="BM209" s="195" t="s">
        <v>317</v>
      </c>
    </row>
    <row r="210" spans="1:65" s="2" customFormat="1" ht="11.25">
      <c r="A210" s="33"/>
      <c r="B210" s="34"/>
      <c r="C210" s="35"/>
      <c r="D210" s="197" t="s">
        <v>150</v>
      </c>
      <c r="E210" s="35"/>
      <c r="F210" s="198" t="s">
        <v>981</v>
      </c>
      <c r="G210" s="35"/>
      <c r="H210" s="35"/>
      <c r="I210" s="199"/>
      <c r="J210" s="35"/>
      <c r="K210" s="35"/>
      <c r="L210" s="38"/>
      <c r="M210" s="200"/>
      <c r="N210" s="201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85</v>
      </c>
    </row>
    <row r="211" spans="1:65" s="2" customFormat="1" ht="24.2" customHeight="1">
      <c r="A211" s="33"/>
      <c r="B211" s="34"/>
      <c r="C211" s="185" t="s">
        <v>234</v>
      </c>
      <c r="D211" s="185" t="s">
        <v>145</v>
      </c>
      <c r="E211" s="186" t="s">
        <v>982</v>
      </c>
      <c r="F211" s="187" t="s">
        <v>983</v>
      </c>
      <c r="G211" s="188" t="s">
        <v>285</v>
      </c>
      <c r="H211" s="189">
        <v>4</v>
      </c>
      <c r="I211" s="190"/>
      <c r="J211" s="189">
        <f>ROUND(I211*H211,0)</f>
        <v>0</v>
      </c>
      <c r="K211" s="187" t="s">
        <v>1</v>
      </c>
      <c r="L211" s="38"/>
      <c r="M211" s="191" t="s">
        <v>1</v>
      </c>
      <c r="N211" s="192" t="s">
        <v>41</v>
      </c>
      <c r="O211" s="70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5" t="s">
        <v>149</v>
      </c>
      <c r="AT211" s="195" t="s">
        <v>145</v>
      </c>
      <c r="AU211" s="195" t="s">
        <v>85</v>
      </c>
      <c r="AY211" s="16" t="s">
        <v>142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8</v>
      </c>
      <c r="BK211" s="196">
        <f>ROUND(I211*H211,0)</f>
        <v>0</v>
      </c>
      <c r="BL211" s="16" t="s">
        <v>149</v>
      </c>
      <c r="BM211" s="195" t="s">
        <v>321</v>
      </c>
    </row>
    <row r="212" spans="1:65" s="2" customFormat="1" ht="19.5">
      <c r="A212" s="33"/>
      <c r="B212" s="34"/>
      <c r="C212" s="35"/>
      <c r="D212" s="197" t="s">
        <v>150</v>
      </c>
      <c r="E212" s="35"/>
      <c r="F212" s="198" t="s">
        <v>983</v>
      </c>
      <c r="G212" s="35"/>
      <c r="H212" s="35"/>
      <c r="I212" s="199"/>
      <c r="J212" s="35"/>
      <c r="K212" s="35"/>
      <c r="L212" s="38"/>
      <c r="M212" s="200"/>
      <c r="N212" s="201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2" customFormat="1" ht="24.2" customHeight="1">
      <c r="A213" s="33"/>
      <c r="B213" s="34"/>
      <c r="C213" s="185" t="s">
        <v>332</v>
      </c>
      <c r="D213" s="185" t="s">
        <v>145</v>
      </c>
      <c r="E213" s="186" t="s">
        <v>984</v>
      </c>
      <c r="F213" s="187" t="s">
        <v>985</v>
      </c>
      <c r="G213" s="188" t="s">
        <v>285</v>
      </c>
      <c r="H213" s="189">
        <v>4</v>
      </c>
      <c r="I213" s="190"/>
      <c r="J213" s="189">
        <f>ROUND(I213*H213,0)</f>
        <v>0</v>
      </c>
      <c r="K213" s="187" t="s">
        <v>1</v>
      </c>
      <c r="L213" s="38"/>
      <c r="M213" s="191" t="s">
        <v>1</v>
      </c>
      <c r="N213" s="192" t="s">
        <v>41</v>
      </c>
      <c r="O213" s="70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5" t="s">
        <v>149</v>
      </c>
      <c r="AT213" s="195" t="s">
        <v>145</v>
      </c>
      <c r="AU213" s="195" t="s">
        <v>85</v>
      </c>
      <c r="AY213" s="16" t="s">
        <v>142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</v>
      </c>
      <c r="BK213" s="196">
        <f>ROUND(I213*H213,0)</f>
        <v>0</v>
      </c>
      <c r="BL213" s="16" t="s">
        <v>149</v>
      </c>
      <c r="BM213" s="195" t="s">
        <v>326</v>
      </c>
    </row>
    <row r="214" spans="1:65" s="2" customFormat="1" ht="19.5">
      <c r="A214" s="33"/>
      <c r="B214" s="34"/>
      <c r="C214" s="35"/>
      <c r="D214" s="197" t="s">
        <v>150</v>
      </c>
      <c r="E214" s="35"/>
      <c r="F214" s="198" t="s">
        <v>986</v>
      </c>
      <c r="G214" s="35"/>
      <c r="H214" s="35"/>
      <c r="I214" s="199"/>
      <c r="J214" s="35"/>
      <c r="K214" s="35"/>
      <c r="L214" s="38"/>
      <c r="M214" s="200"/>
      <c r="N214" s="201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2" customFormat="1" ht="16.5" customHeight="1">
      <c r="A215" s="33"/>
      <c r="B215" s="34"/>
      <c r="C215" s="185" t="s">
        <v>238</v>
      </c>
      <c r="D215" s="185" t="s">
        <v>145</v>
      </c>
      <c r="E215" s="186" t="s">
        <v>987</v>
      </c>
      <c r="F215" s="187" t="s">
        <v>988</v>
      </c>
      <c r="G215" s="188" t="s">
        <v>285</v>
      </c>
      <c r="H215" s="189">
        <v>4</v>
      </c>
      <c r="I215" s="190"/>
      <c r="J215" s="189">
        <f>ROUND(I215*H215,0)</f>
        <v>0</v>
      </c>
      <c r="K215" s="187" t="s">
        <v>1</v>
      </c>
      <c r="L215" s="38"/>
      <c r="M215" s="191" t="s">
        <v>1</v>
      </c>
      <c r="N215" s="192" t="s">
        <v>41</v>
      </c>
      <c r="O215" s="70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5" t="s">
        <v>149</v>
      </c>
      <c r="AT215" s="195" t="s">
        <v>145</v>
      </c>
      <c r="AU215" s="195" t="s">
        <v>85</v>
      </c>
      <c r="AY215" s="16" t="s">
        <v>142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8</v>
      </c>
      <c r="BK215" s="196">
        <f>ROUND(I215*H215,0)</f>
        <v>0</v>
      </c>
      <c r="BL215" s="16" t="s">
        <v>149</v>
      </c>
      <c r="BM215" s="195" t="s">
        <v>330</v>
      </c>
    </row>
    <row r="216" spans="1:65" s="2" customFormat="1" ht="11.25">
      <c r="A216" s="33"/>
      <c r="B216" s="34"/>
      <c r="C216" s="35"/>
      <c r="D216" s="197" t="s">
        <v>150</v>
      </c>
      <c r="E216" s="35"/>
      <c r="F216" s="198" t="s">
        <v>988</v>
      </c>
      <c r="G216" s="35"/>
      <c r="H216" s="35"/>
      <c r="I216" s="199"/>
      <c r="J216" s="35"/>
      <c r="K216" s="35"/>
      <c r="L216" s="38"/>
      <c r="M216" s="200"/>
      <c r="N216" s="201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16.5" customHeight="1">
      <c r="A217" s="33"/>
      <c r="B217" s="34"/>
      <c r="C217" s="185" t="s">
        <v>341</v>
      </c>
      <c r="D217" s="185" t="s">
        <v>145</v>
      </c>
      <c r="E217" s="186" t="s">
        <v>989</v>
      </c>
      <c r="F217" s="187" t="s">
        <v>990</v>
      </c>
      <c r="G217" s="188" t="s">
        <v>617</v>
      </c>
      <c r="H217" s="189">
        <v>4</v>
      </c>
      <c r="I217" s="190"/>
      <c r="J217" s="189">
        <f>ROUND(I217*H217,0)</f>
        <v>0</v>
      </c>
      <c r="K217" s="187" t="s">
        <v>1</v>
      </c>
      <c r="L217" s="38"/>
      <c r="M217" s="191" t="s">
        <v>1</v>
      </c>
      <c r="N217" s="192" t="s">
        <v>41</v>
      </c>
      <c r="O217" s="70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5" t="s">
        <v>149</v>
      </c>
      <c r="AT217" s="195" t="s">
        <v>145</v>
      </c>
      <c r="AU217" s="195" t="s">
        <v>85</v>
      </c>
      <c r="AY217" s="16" t="s">
        <v>142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</v>
      </c>
      <c r="BK217" s="196">
        <f>ROUND(I217*H217,0)</f>
        <v>0</v>
      </c>
      <c r="BL217" s="16" t="s">
        <v>149</v>
      </c>
      <c r="BM217" s="195" t="s">
        <v>335</v>
      </c>
    </row>
    <row r="218" spans="1:65" s="2" customFormat="1" ht="11.25">
      <c r="A218" s="33"/>
      <c r="B218" s="34"/>
      <c r="C218" s="35"/>
      <c r="D218" s="197" t="s">
        <v>150</v>
      </c>
      <c r="E218" s="35"/>
      <c r="F218" s="198" t="s">
        <v>990</v>
      </c>
      <c r="G218" s="35"/>
      <c r="H218" s="35"/>
      <c r="I218" s="199"/>
      <c r="J218" s="35"/>
      <c r="K218" s="35"/>
      <c r="L218" s="38"/>
      <c r="M218" s="200"/>
      <c r="N218" s="201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2" customFormat="1" ht="16.5" customHeight="1">
      <c r="A219" s="33"/>
      <c r="B219" s="34"/>
      <c r="C219" s="185" t="s">
        <v>243</v>
      </c>
      <c r="D219" s="185" t="s">
        <v>145</v>
      </c>
      <c r="E219" s="186" t="s">
        <v>991</v>
      </c>
      <c r="F219" s="187" t="s">
        <v>992</v>
      </c>
      <c r="G219" s="188" t="s">
        <v>617</v>
      </c>
      <c r="H219" s="189">
        <v>3</v>
      </c>
      <c r="I219" s="190"/>
      <c r="J219" s="189">
        <f>ROUND(I219*H219,0)</f>
        <v>0</v>
      </c>
      <c r="K219" s="187" t="s">
        <v>1</v>
      </c>
      <c r="L219" s="38"/>
      <c r="M219" s="191" t="s">
        <v>1</v>
      </c>
      <c r="N219" s="192" t="s">
        <v>41</v>
      </c>
      <c r="O219" s="70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5" t="s">
        <v>149</v>
      </c>
      <c r="AT219" s="195" t="s">
        <v>145</v>
      </c>
      <c r="AU219" s="195" t="s">
        <v>85</v>
      </c>
      <c r="AY219" s="16" t="s">
        <v>142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8</v>
      </c>
      <c r="BK219" s="196">
        <f>ROUND(I219*H219,0)</f>
        <v>0</v>
      </c>
      <c r="BL219" s="16" t="s">
        <v>149</v>
      </c>
      <c r="BM219" s="195" t="s">
        <v>339</v>
      </c>
    </row>
    <row r="220" spans="1:65" s="2" customFormat="1" ht="11.25">
      <c r="A220" s="33"/>
      <c r="B220" s="34"/>
      <c r="C220" s="35"/>
      <c r="D220" s="197" t="s">
        <v>150</v>
      </c>
      <c r="E220" s="35"/>
      <c r="F220" s="198" t="s">
        <v>992</v>
      </c>
      <c r="G220" s="35"/>
      <c r="H220" s="35"/>
      <c r="I220" s="199"/>
      <c r="J220" s="35"/>
      <c r="K220" s="35"/>
      <c r="L220" s="38"/>
      <c r="M220" s="200"/>
      <c r="N220" s="201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150</v>
      </c>
      <c r="AU220" s="16" t="s">
        <v>85</v>
      </c>
    </row>
    <row r="221" spans="1:65" s="2" customFormat="1" ht="37.9" customHeight="1">
      <c r="A221" s="33"/>
      <c r="B221" s="34"/>
      <c r="C221" s="185" t="s">
        <v>350</v>
      </c>
      <c r="D221" s="185" t="s">
        <v>145</v>
      </c>
      <c r="E221" s="186" t="s">
        <v>993</v>
      </c>
      <c r="F221" s="187" t="s">
        <v>994</v>
      </c>
      <c r="G221" s="188" t="s">
        <v>285</v>
      </c>
      <c r="H221" s="189">
        <v>4</v>
      </c>
      <c r="I221" s="190"/>
      <c r="J221" s="189">
        <f>ROUND(I221*H221,0)</f>
        <v>0</v>
      </c>
      <c r="K221" s="187" t="s">
        <v>1</v>
      </c>
      <c r="L221" s="38"/>
      <c r="M221" s="191" t="s">
        <v>1</v>
      </c>
      <c r="N221" s="192" t="s">
        <v>41</v>
      </c>
      <c r="O221" s="70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5" t="s">
        <v>149</v>
      </c>
      <c r="AT221" s="195" t="s">
        <v>145</v>
      </c>
      <c r="AU221" s="195" t="s">
        <v>85</v>
      </c>
      <c r="AY221" s="16" t="s">
        <v>142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8</v>
      </c>
      <c r="BK221" s="196">
        <f>ROUND(I221*H221,0)</f>
        <v>0</v>
      </c>
      <c r="BL221" s="16" t="s">
        <v>149</v>
      </c>
      <c r="BM221" s="195" t="s">
        <v>344</v>
      </c>
    </row>
    <row r="222" spans="1:65" s="2" customFormat="1" ht="19.5">
      <c r="A222" s="33"/>
      <c r="B222" s="34"/>
      <c r="C222" s="35"/>
      <c r="D222" s="197" t="s">
        <v>150</v>
      </c>
      <c r="E222" s="35"/>
      <c r="F222" s="198" t="s">
        <v>994</v>
      </c>
      <c r="G222" s="35"/>
      <c r="H222" s="35"/>
      <c r="I222" s="199"/>
      <c r="J222" s="35"/>
      <c r="K222" s="35"/>
      <c r="L222" s="38"/>
      <c r="M222" s="200"/>
      <c r="N222" s="201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85</v>
      </c>
    </row>
    <row r="223" spans="1:65" s="2" customFormat="1" ht="16.5" customHeight="1">
      <c r="A223" s="33"/>
      <c r="B223" s="34"/>
      <c r="C223" s="185" t="s">
        <v>248</v>
      </c>
      <c r="D223" s="185" t="s">
        <v>145</v>
      </c>
      <c r="E223" s="186" t="s">
        <v>995</v>
      </c>
      <c r="F223" s="187" t="s">
        <v>996</v>
      </c>
      <c r="G223" s="188" t="s">
        <v>617</v>
      </c>
      <c r="H223" s="189">
        <v>40</v>
      </c>
      <c r="I223" s="190"/>
      <c r="J223" s="189">
        <f>ROUND(I223*H223,0)</f>
        <v>0</v>
      </c>
      <c r="K223" s="187" t="s">
        <v>1</v>
      </c>
      <c r="L223" s="38"/>
      <c r="M223" s="191" t="s">
        <v>1</v>
      </c>
      <c r="N223" s="192" t="s">
        <v>41</v>
      </c>
      <c r="O223" s="70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5" t="s">
        <v>149</v>
      </c>
      <c r="AT223" s="195" t="s">
        <v>145</v>
      </c>
      <c r="AU223" s="195" t="s">
        <v>85</v>
      </c>
      <c r="AY223" s="16" t="s">
        <v>142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8</v>
      </c>
      <c r="BK223" s="196">
        <f>ROUND(I223*H223,0)</f>
        <v>0</v>
      </c>
      <c r="BL223" s="16" t="s">
        <v>149</v>
      </c>
      <c r="BM223" s="195" t="s">
        <v>348</v>
      </c>
    </row>
    <row r="224" spans="1:65" s="2" customFormat="1" ht="11.25">
      <c r="A224" s="33"/>
      <c r="B224" s="34"/>
      <c r="C224" s="35"/>
      <c r="D224" s="197" t="s">
        <v>150</v>
      </c>
      <c r="E224" s="35"/>
      <c r="F224" s="198" t="s">
        <v>996</v>
      </c>
      <c r="G224" s="35"/>
      <c r="H224" s="35"/>
      <c r="I224" s="199"/>
      <c r="J224" s="35"/>
      <c r="K224" s="35"/>
      <c r="L224" s="38"/>
      <c r="M224" s="200"/>
      <c r="N224" s="201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85</v>
      </c>
    </row>
    <row r="225" spans="1:65" s="2" customFormat="1" ht="16.5" customHeight="1">
      <c r="A225" s="33"/>
      <c r="B225" s="34"/>
      <c r="C225" s="185" t="s">
        <v>358</v>
      </c>
      <c r="D225" s="185" t="s">
        <v>145</v>
      </c>
      <c r="E225" s="186" t="s">
        <v>997</v>
      </c>
      <c r="F225" s="187" t="s">
        <v>998</v>
      </c>
      <c r="G225" s="188" t="s">
        <v>617</v>
      </c>
      <c r="H225" s="189">
        <v>4</v>
      </c>
      <c r="I225" s="190"/>
      <c r="J225" s="189">
        <f>ROUND(I225*H225,0)</f>
        <v>0</v>
      </c>
      <c r="K225" s="187" t="s">
        <v>1</v>
      </c>
      <c r="L225" s="38"/>
      <c r="M225" s="191" t="s">
        <v>1</v>
      </c>
      <c r="N225" s="192" t="s">
        <v>41</v>
      </c>
      <c r="O225" s="70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5" t="s">
        <v>149</v>
      </c>
      <c r="AT225" s="195" t="s">
        <v>145</v>
      </c>
      <c r="AU225" s="195" t="s">
        <v>85</v>
      </c>
      <c r="AY225" s="16" t="s">
        <v>142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8</v>
      </c>
      <c r="BK225" s="196">
        <f>ROUND(I225*H225,0)</f>
        <v>0</v>
      </c>
      <c r="BL225" s="16" t="s">
        <v>149</v>
      </c>
      <c r="BM225" s="195" t="s">
        <v>353</v>
      </c>
    </row>
    <row r="226" spans="1:65" s="2" customFormat="1" ht="11.25">
      <c r="A226" s="33"/>
      <c r="B226" s="34"/>
      <c r="C226" s="35"/>
      <c r="D226" s="197" t="s">
        <v>150</v>
      </c>
      <c r="E226" s="35"/>
      <c r="F226" s="198" t="s">
        <v>999</v>
      </c>
      <c r="G226" s="35"/>
      <c r="H226" s="35"/>
      <c r="I226" s="199"/>
      <c r="J226" s="35"/>
      <c r="K226" s="35"/>
      <c r="L226" s="38"/>
      <c r="M226" s="200"/>
      <c r="N226" s="201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2" customFormat="1" ht="24.2" customHeight="1">
      <c r="A227" s="33"/>
      <c r="B227" s="34"/>
      <c r="C227" s="185" t="s">
        <v>252</v>
      </c>
      <c r="D227" s="185" t="s">
        <v>145</v>
      </c>
      <c r="E227" s="186" t="s">
        <v>1000</v>
      </c>
      <c r="F227" s="187" t="s">
        <v>1001</v>
      </c>
      <c r="G227" s="188" t="s">
        <v>617</v>
      </c>
      <c r="H227" s="189">
        <v>17</v>
      </c>
      <c r="I227" s="190"/>
      <c r="J227" s="189">
        <f>ROUND(I227*H227,0)</f>
        <v>0</v>
      </c>
      <c r="K227" s="187" t="s">
        <v>1</v>
      </c>
      <c r="L227" s="38"/>
      <c r="M227" s="191" t="s">
        <v>1</v>
      </c>
      <c r="N227" s="192" t="s">
        <v>41</v>
      </c>
      <c r="O227" s="70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5" t="s">
        <v>149</v>
      </c>
      <c r="AT227" s="195" t="s">
        <v>145</v>
      </c>
      <c r="AU227" s="195" t="s">
        <v>85</v>
      </c>
      <c r="AY227" s="16" t="s">
        <v>142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8</v>
      </c>
      <c r="BK227" s="196">
        <f>ROUND(I227*H227,0)</f>
        <v>0</v>
      </c>
      <c r="BL227" s="16" t="s">
        <v>149</v>
      </c>
      <c r="BM227" s="195" t="s">
        <v>357</v>
      </c>
    </row>
    <row r="228" spans="1:65" s="2" customFormat="1" ht="19.5">
      <c r="A228" s="33"/>
      <c r="B228" s="34"/>
      <c r="C228" s="35"/>
      <c r="D228" s="197" t="s">
        <v>150</v>
      </c>
      <c r="E228" s="35"/>
      <c r="F228" s="198" t="s">
        <v>1001</v>
      </c>
      <c r="G228" s="35"/>
      <c r="H228" s="35"/>
      <c r="I228" s="199"/>
      <c r="J228" s="35"/>
      <c r="K228" s="35"/>
      <c r="L228" s="38"/>
      <c r="M228" s="200"/>
      <c r="N228" s="201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2" customFormat="1" ht="16.5" customHeight="1">
      <c r="A229" s="33"/>
      <c r="B229" s="34"/>
      <c r="C229" s="185" t="s">
        <v>367</v>
      </c>
      <c r="D229" s="185" t="s">
        <v>145</v>
      </c>
      <c r="E229" s="186" t="s">
        <v>1002</v>
      </c>
      <c r="F229" s="187" t="s">
        <v>1003</v>
      </c>
      <c r="G229" s="188" t="s">
        <v>617</v>
      </c>
      <c r="H229" s="189">
        <v>6</v>
      </c>
      <c r="I229" s="190"/>
      <c r="J229" s="189">
        <f>ROUND(I229*H229,0)</f>
        <v>0</v>
      </c>
      <c r="K229" s="187" t="s">
        <v>1</v>
      </c>
      <c r="L229" s="38"/>
      <c r="M229" s="191" t="s">
        <v>1</v>
      </c>
      <c r="N229" s="192" t="s">
        <v>41</v>
      </c>
      <c r="O229" s="70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5" t="s">
        <v>149</v>
      </c>
      <c r="AT229" s="195" t="s">
        <v>145</v>
      </c>
      <c r="AU229" s="195" t="s">
        <v>85</v>
      </c>
      <c r="AY229" s="16" t="s">
        <v>142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8</v>
      </c>
      <c r="BK229" s="196">
        <f>ROUND(I229*H229,0)</f>
        <v>0</v>
      </c>
      <c r="BL229" s="16" t="s">
        <v>149</v>
      </c>
      <c r="BM229" s="195" t="s">
        <v>361</v>
      </c>
    </row>
    <row r="230" spans="1:65" s="2" customFormat="1" ht="11.25">
      <c r="A230" s="33"/>
      <c r="B230" s="34"/>
      <c r="C230" s="35"/>
      <c r="D230" s="197" t="s">
        <v>150</v>
      </c>
      <c r="E230" s="35"/>
      <c r="F230" s="198" t="s">
        <v>1003</v>
      </c>
      <c r="G230" s="35"/>
      <c r="H230" s="35"/>
      <c r="I230" s="199"/>
      <c r="J230" s="35"/>
      <c r="K230" s="35"/>
      <c r="L230" s="38"/>
      <c r="M230" s="200"/>
      <c r="N230" s="201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2" customFormat="1" ht="16.5" customHeight="1">
      <c r="A231" s="33"/>
      <c r="B231" s="34"/>
      <c r="C231" s="185" t="s">
        <v>256</v>
      </c>
      <c r="D231" s="185" t="s">
        <v>145</v>
      </c>
      <c r="E231" s="186" t="s">
        <v>1004</v>
      </c>
      <c r="F231" s="187" t="s">
        <v>1005</v>
      </c>
      <c r="G231" s="188" t="s">
        <v>617</v>
      </c>
      <c r="H231" s="189">
        <v>24</v>
      </c>
      <c r="I231" s="190"/>
      <c r="J231" s="189">
        <f>ROUND(I231*H231,0)</f>
        <v>0</v>
      </c>
      <c r="K231" s="187" t="s">
        <v>1</v>
      </c>
      <c r="L231" s="38"/>
      <c r="M231" s="191" t="s">
        <v>1</v>
      </c>
      <c r="N231" s="192" t="s">
        <v>41</v>
      </c>
      <c r="O231" s="70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5" t="s">
        <v>149</v>
      </c>
      <c r="AT231" s="195" t="s">
        <v>145</v>
      </c>
      <c r="AU231" s="195" t="s">
        <v>85</v>
      </c>
      <c r="AY231" s="16" t="s">
        <v>142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8</v>
      </c>
      <c r="BK231" s="196">
        <f>ROUND(I231*H231,0)</f>
        <v>0</v>
      </c>
      <c r="BL231" s="16" t="s">
        <v>149</v>
      </c>
      <c r="BM231" s="195" t="s">
        <v>366</v>
      </c>
    </row>
    <row r="232" spans="1:65" s="2" customFormat="1" ht="11.25">
      <c r="A232" s="33"/>
      <c r="B232" s="34"/>
      <c r="C232" s="35"/>
      <c r="D232" s="197" t="s">
        <v>150</v>
      </c>
      <c r="E232" s="35"/>
      <c r="F232" s="198" t="s">
        <v>1005</v>
      </c>
      <c r="G232" s="35"/>
      <c r="H232" s="35"/>
      <c r="I232" s="199"/>
      <c r="J232" s="35"/>
      <c r="K232" s="35"/>
      <c r="L232" s="38"/>
      <c r="M232" s="200"/>
      <c r="N232" s="201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85</v>
      </c>
    </row>
    <row r="233" spans="1:65" s="2" customFormat="1" ht="24.2" customHeight="1">
      <c r="A233" s="33"/>
      <c r="B233" s="34"/>
      <c r="C233" s="185" t="s">
        <v>371</v>
      </c>
      <c r="D233" s="185" t="s">
        <v>145</v>
      </c>
      <c r="E233" s="186" t="s">
        <v>1006</v>
      </c>
      <c r="F233" s="187" t="s">
        <v>1007</v>
      </c>
      <c r="G233" s="188" t="s">
        <v>285</v>
      </c>
      <c r="H233" s="189">
        <v>1</v>
      </c>
      <c r="I233" s="190"/>
      <c r="J233" s="189">
        <f>ROUND(I233*H233,0)</f>
        <v>0</v>
      </c>
      <c r="K233" s="187" t="s">
        <v>1</v>
      </c>
      <c r="L233" s="38"/>
      <c r="M233" s="191" t="s">
        <v>1</v>
      </c>
      <c r="N233" s="192" t="s">
        <v>41</v>
      </c>
      <c r="O233" s="70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5" t="s">
        <v>149</v>
      </c>
      <c r="AT233" s="195" t="s">
        <v>145</v>
      </c>
      <c r="AU233" s="195" t="s">
        <v>85</v>
      </c>
      <c r="AY233" s="16" t="s">
        <v>142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8</v>
      </c>
      <c r="BK233" s="196">
        <f>ROUND(I233*H233,0)</f>
        <v>0</v>
      </c>
      <c r="BL233" s="16" t="s">
        <v>149</v>
      </c>
      <c r="BM233" s="195" t="s">
        <v>167</v>
      </c>
    </row>
    <row r="234" spans="1:65" s="2" customFormat="1" ht="11.25">
      <c r="A234" s="33"/>
      <c r="B234" s="34"/>
      <c r="C234" s="35"/>
      <c r="D234" s="197" t="s">
        <v>150</v>
      </c>
      <c r="E234" s="35"/>
      <c r="F234" s="198" t="s">
        <v>1007</v>
      </c>
      <c r="G234" s="35"/>
      <c r="H234" s="35"/>
      <c r="I234" s="199"/>
      <c r="J234" s="35"/>
      <c r="K234" s="35"/>
      <c r="L234" s="38"/>
      <c r="M234" s="200"/>
      <c r="N234" s="201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2" customFormat="1" ht="16.5" customHeight="1">
      <c r="A235" s="33"/>
      <c r="B235" s="34"/>
      <c r="C235" s="185" t="s">
        <v>261</v>
      </c>
      <c r="D235" s="185" t="s">
        <v>145</v>
      </c>
      <c r="E235" s="186" t="s">
        <v>1008</v>
      </c>
      <c r="F235" s="187" t="s">
        <v>1009</v>
      </c>
      <c r="G235" s="188" t="s">
        <v>285</v>
      </c>
      <c r="H235" s="189">
        <v>4</v>
      </c>
      <c r="I235" s="190"/>
      <c r="J235" s="189">
        <f>ROUND(I235*H235,0)</f>
        <v>0</v>
      </c>
      <c r="K235" s="187" t="s">
        <v>1</v>
      </c>
      <c r="L235" s="38"/>
      <c r="M235" s="191" t="s">
        <v>1</v>
      </c>
      <c r="N235" s="192" t="s">
        <v>41</v>
      </c>
      <c r="O235" s="70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5" t="s">
        <v>149</v>
      </c>
      <c r="AT235" s="195" t="s">
        <v>145</v>
      </c>
      <c r="AU235" s="195" t="s">
        <v>85</v>
      </c>
      <c r="AY235" s="16" t="s">
        <v>142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</v>
      </c>
      <c r="BK235" s="196">
        <f>ROUND(I235*H235,0)</f>
        <v>0</v>
      </c>
      <c r="BL235" s="16" t="s">
        <v>149</v>
      </c>
      <c r="BM235" s="195" t="s">
        <v>26</v>
      </c>
    </row>
    <row r="236" spans="1:65" s="2" customFormat="1" ht="11.25">
      <c r="A236" s="33"/>
      <c r="B236" s="34"/>
      <c r="C236" s="35"/>
      <c r="D236" s="197" t="s">
        <v>150</v>
      </c>
      <c r="E236" s="35"/>
      <c r="F236" s="198" t="s">
        <v>1009</v>
      </c>
      <c r="G236" s="35"/>
      <c r="H236" s="35"/>
      <c r="I236" s="199"/>
      <c r="J236" s="35"/>
      <c r="K236" s="35"/>
      <c r="L236" s="38"/>
      <c r="M236" s="200"/>
      <c r="N236" s="201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150</v>
      </c>
      <c r="AU236" s="16" t="s">
        <v>85</v>
      </c>
    </row>
    <row r="237" spans="1:65" s="12" customFormat="1" ht="22.9" customHeight="1">
      <c r="B237" s="169"/>
      <c r="C237" s="170"/>
      <c r="D237" s="171" t="s">
        <v>75</v>
      </c>
      <c r="E237" s="183" t="s">
        <v>886</v>
      </c>
      <c r="F237" s="183" t="s">
        <v>887</v>
      </c>
      <c r="G237" s="170"/>
      <c r="H237" s="170"/>
      <c r="I237" s="173"/>
      <c r="J237" s="184">
        <f>BK237</f>
        <v>0</v>
      </c>
      <c r="K237" s="170"/>
      <c r="L237" s="175"/>
      <c r="M237" s="176"/>
      <c r="N237" s="177"/>
      <c r="O237" s="177"/>
      <c r="P237" s="178">
        <f>SUM(P238:P287)</f>
        <v>0</v>
      </c>
      <c r="Q237" s="177"/>
      <c r="R237" s="178">
        <f>SUM(R238:R287)</f>
        <v>0</v>
      </c>
      <c r="S237" s="177"/>
      <c r="T237" s="179">
        <f>SUM(T238:T287)</f>
        <v>0</v>
      </c>
      <c r="AR237" s="180" t="s">
        <v>85</v>
      </c>
      <c r="AT237" s="181" t="s">
        <v>75</v>
      </c>
      <c r="AU237" s="181" t="s">
        <v>8</v>
      </c>
      <c r="AY237" s="180" t="s">
        <v>142</v>
      </c>
      <c r="BK237" s="182">
        <f>SUM(BK238:BK287)</f>
        <v>0</v>
      </c>
    </row>
    <row r="238" spans="1:65" s="2" customFormat="1" ht="16.5" customHeight="1">
      <c r="A238" s="33"/>
      <c r="B238" s="34"/>
      <c r="C238" s="185" t="s">
        <v>1010</v>
      </c>
      <c r="D238" s="185" t="s">
        <v>145</v>
      </c>
      <c r="E238" s="186" t="s">
        <v>1011</v>
      </c>
      <c r="F238" s="187" t="s">
        <v>1012</v>
      </c>
      <c r="G238" s="188" t="s">
        <v>162</v>
      </c>
      <c r="H238" s="189">
        <v>258</v>
      </c>
      <c r="I238" s="190"/>
      <c r="J238" s="189">
        <f>ROUND(I238*H238,0)</f>
        <v>0</v>
      </c>
      <c r="K238" s="187" t="s">
        <v>1</v>
      </c>
      <c r="L238" s="38"/>
      <c r="M238" s="191" t="s">
        <v>1</v>
      </c>
      <c r="N238" s="192" t="s">
        <v>41</v>
      </c>
      <c r="O238" s="70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5" t="s">
        <v>186</v>
      </c>
      <c r="AT238" s="195" t="s">
        <v>145</v>
      </c>
      <c r="AU238" s="195" t="s">
        <v>85</v>
      </c>
      <c r="AY238" s="16" t="s">
        <v>142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6" t="s">
        <v>8</v>
      </c>
      <c r="BK238" s="196">
        <f>ROUND(I238*H238,0)</f>
        <v>0</v>
      </c>
      <c r="BL238" s="16" t="s">
        <v>186</v>
      </c>
      <c r="BM238" s="195" t="s">
        <v>374</v>
      </c>
    </row>
    <row r="239" spans="1:65" s="2" customFormat="1" ht="11.25">
      <c r="A239" s="33"/>
      <c r="B239" s="34"/>
      <c r="C239" s="35"/>
      <c r="D239" s="197" t="s">
        <v>150</v>
      </c>
      <c r="E239" s="35"/>
      <c r="F239" s="198" t="s">
        <v>1012</v>
      </c>
      <c r="G239" s="35"/>
      <c r="H239" s="35"/>
      <c r="I239" s="199"/>
      <c r="J239" s="35"/>
      <c r="K239" s="35"/>
      <c r="L239" s="38"/>
      <c r="M239" s="200"/>
      <c r="N239" s="201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150</v>
      </c>
      <c r="AU239" s="16" t="s">
        <v>85</v>
      </c>
    </row>
    <row r="240" spans="1:65" s="13" customFormat="1" ht="11.25">
      <c r="B240" s="211"/>
      <c r="C240" s="212"/>
      <c r="D240" s="197" t="s">
        <v>164</v>
      </c>
      <c r="E240" s="213" t="s">
        <v>1</v>
      </c>
      <c r="F240" s="214" t="s">
        <v>1013</v>
      </c>
      <c r="G240" s="212"/>
      <c r="H240" s="215">
        <v>258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164</v>
      </c>
      <c r="AU240" s="221" t="s">
        <v>85</v>
      </c>
      <c r="AV240" s="13" t="s">
        <v>85</v>
      </c>
      <c r="AW240" s="13" t="s">
        <v>32</v>
      </c>
      <c r="AX240" s="13" t="s">
        <v>76</v>
      </c>
      <c r="AY240" s="221" t="s">
        <v>142</v>
      </c>
    </row>
    <row r="241" spans="1:65" s="14" customFormat="1" ht="11.25">
      <c r="B241" s="222"/>
      <c r="C241" s="223"/>
      <c r="D241" s="197" t="s">
        <v>164</v>
      </c>
      <c r="E241" s="224" t="s">
        <v>1</v>
      </c>
      <c r="F241" s="225" t="s">
        <v>166</v>
      </c>
      <c r="G241" s="223"/>
      <c r="H241" s="226">
        <v>258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164</v>
      </c>
      <c r="AU241" s="232" t="s">
        <v>85</v>
      </c>
      <c r="AV241" s="14" t="s">
        <v>149</v>
      </c>
      <c r="AW241" s="14" t="s">
        <v>32</v>
      </c>
      <c r="AX241" s="14" t="s">
        <v>8</v>
      </c>
      <c r="AY241" s="232" t="s">
        <v>142</v>
      </c>
    </row>
    <row r="242" spans="1:65" s="2" customFormat="1" ht="16.5" customHeight="1">
      <c r="A242" s="33"/>
      <c r="B242" s="34"/>
      <c r="C242" s="185" t="s">
        <v>380</v>
      </c>
      <c r="D242" s="185" t="s">
        <v>145</v>
      </c>
      <c r="E242" s="186" t="s">
        <v>1014</v>
      </c>
      <c r="F242" s="187" t="s">
        <v>1015</v>
      </c>
      <c r="G242" s="188" t="s">
        <v>162</v>
      </c>
      <c r="H242" s="189">
        <v>8.35</v>
      </c>
      <c r="I242" s="190"/>
      <c r="J242" s="189">
        <f>ROUND(I242*H242,0)</f>
        <v>0</v>
      </c>
      <c r="K242" s="187" t="s">
        <v>173</v>
      </c>
      <c r="L242" s="38"/>
      <c r="M242" s="191" t="s">
        <v>1</v>
      </c>
      <c r="N242" s="192" t="s">
        <v>41</v>
      </c>
      <c r="O242" s="70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5" t="s">
        <v>186</v>
      </c>
      <c r="AT242" s="195" t="s">
        <v>145</v>
      </c>
      <c r="AU242" s="195" t="s">
        <v>85</v>
      </c>
      <c r="AY242" s="16" t="s">
        <v>142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6" t="s">
        <v>8</v>
      </c>
      <c r="BK242" s="196">
        <f>ROUND(I242*H242,0)</f>
        <v>0</v>
      </c>
      <c r="BL242" s="16" t="s">
        <v>186</v>
      </c>
      <c r="BM242" s="195" t="s">
        <v>377</v>
      </c>
    </row>
    <row r="243" spans="1:65" s="2" customFormat="1" ht="11.25">
      <c r="A243" s="33"/>
      <c r="B243" s="34"/>
      <c r="C243" s="35"/>
      <c r="D243" s="197" t="s">
        <v>150</v>
      </c>
      <c r="E243" s="35"/>
      <c r="F243" s="198" t="s">
        <v>1016</v>
      </c>
      <c r="G243" s="35"/>
      <c r="H243" s="35"/>
      <c r="I243" s="199"/>
      <c r="J243" s="35"/>
      <c r="K243" s="35"/>
      <c r="L243" s="38"/>
      <c r="M243" s="200"/>
      <c r="N243" s="201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85</v>
      </c>
    </row>
    <row r="244" spans="1:65" s="2" customFormat="1" ht="24.2" customHeight="1">
      <c r="A244" s="33"/>
      <c r="B244" s="34"/>
      <c r="C244" s="185" t="s">
        <v>265</v>
      </c>
      <c r="D244" s="185" t="s">
        <v>145</v>
      </c>
      <c r="E244" s="186" t="s">
        <v>1017</v>
      </c>
      <c r="F244" s="187" t="s">
        <v>1018</v>
      </c>
      <c r="G244" s="188" t="s">
        <v>148</v>
      </c>
      <c r="H244" s="189">
        <v>203.5</v>
      </c>
      <c r="I244" s="190"/>
      <c r="J244" s="189">
        <f>ROUND(I244*H244,0)</f>
        <v>0</v>
      </c>
      <c r="K244" s="187" t="s">
        <v>173</v>
      </c>
      <c r="L244" s="38"/>
      <c r="M244" s="191" t="s">
        <v>1</v>
      </c>
      <c r="N244" s="192" t="s">
        <v>41</v>
      </c>
      <c r="O244" s="70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5" t="s">
        <v>186</v>
      </c>
      <c r="AT244" s="195" t="s">
        <v>145</v>
      </c>
      <c r="AU244" s="195" t="s">
        <v>85</v>
      </c>
      <c r="AY244" s="16" t="s">
        <v>142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</v>
      </c>
      <c r="BK244" s="196">
        <f>ROUND(I244*H244,0)</f>
        <v>0</v>
      </c>
      <c r="BL244" s="16" t="s">
        <v>186</v>
      </c>
      <c r="BM244" s="195" t="s">
        <v>383</v>
      </c>
    </row>
    <row r="245" spans="1:65" s="2" customFormat="1" ht="19.5">
      <c r="A245" s="33"/>
      <c r="B245" s="34"/>
      <c r="C245" s="35"/>
      <c r="D245" s="197" t="s">
        <v>150</v>
      </c>
      <c r="E245" s="35"/>
      <c r="F245" s="198" t="s">
        <v>1019</v>
      </c>
      <c r="G245" s="35"/>
      <c r="H245" s="35"/>
      <c r="I245" s="199"/>
      <c r="J245" s="35"/>
      <c r="K245" s="35"/>
      <c r="L245" s="38"/>
      <c r="M245" s="200"/>
      <c r="N245" s="201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3" customFormat="1" ht="11.25">
      <c r="B246" s="211"/>
      <c r="C246" s="212"/>
      <c r="D246" s="197" t="s">
        <v>164</v>
      </c>
      <c r="E246" s="213" t="s">
        <v>1</v>
      </c>
      <c r="F246" s="214" t="s">
        <v>1020</v>
      </c>
      <c r="G246" s="212"/>
      <c r="H246" s="215">
        <v>203.5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164</v>
      </c>
      <c r="AU246" s="221" t="s">
        <v>85</v>
      </c>
      <c r="AV246" s="13" t="s">
        <v>85</v>
      </c>
      <c r="AW246" s="13" t="s">
        <v>32</v>
      </c>
      <c r="AX246" s="13" t="s">
        <v>76</v>
      </c>
      <c r="AY246" s="221" t="s">
        <v>142</v>
      </c>
    </row>
    <row r="247" spans="1:65" s="14" customFormat="1" ht="11.25">
      <c r="B247" s="222"/>
      <c r="C247" s="223"/>
      <c r="D247" s="197" t="s">
        <v>164</v>
      </c>
      <c r="E247" s="224" t="s">
        <v>1</v>
      </c>
      <c r="F247" s="225" t="s">
        <v>166</v>
      </c>
      <c r="G247" s="223"/>
      <c r="H247" s="226">
        <v>203.5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164</v>
      </c>
      <c r="AU247" s="232" t="s">
        <v>85</v>
      </c>
      <c r="AV247" s="14" t="s">
        <v>149</v>
      </c>
      <c r="AW247" s="14" t="s">
        <v>32</v>
      </c>
      <c r="AX247" s="14" t="s">
        <v>8</v>
      </c>
      <c r="AY247" s="232" t="s">
        <v>142</v>
      </c>
    </row>
    <row r="248" spans="1:65" s="2" customFormat="1" ht="24.2" customHeight="1">
      <c r="A248" s="33"/>
      <c r="B248" s="34"/>
      <c r="C248" s="185" t="s">
        <v>383</v>
      </c>
      <c r="D248" s="185" t="s">
        <v>145</v>
      </c>
      <c r="E248" s="186" t="s">
        <v>1021</v>
      </c>
      <c r="F248" s="187" t="s">
        <v>1022</v>
      </c>
      <c r="G248" s="188" t="s">
        <v>148</v>
      </c>
      <c r="H248" s="189">
        <v>387</v>
      </c>
      <c r="I248" s="190"/>
      <c r="J248" s="189">
        <f>ROUND(I248*H248,0)</f>
        <v>0</v>
      </c>
      <c r="K248" s="187" t="s">
        <v>270</v>
      </c>
      <c r="L248" s="38"/>
      <c r="M248" s="191" t="s">
        <v>1</v>
      </c>
      <c r="N248" s="192" t="s">
        <v>41</v>
      </c>
      <c r="O248" s="70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5" t="s">
        <v>186</v>
      </c>
      <c r="AT248" s="195" t="s">
        <v>145</v>
      </c>
      <c r="AU248" s="195" t="s">
        <v>85</v>
      </c>
      <c r="AY248" s="16" t="s">
        <v>142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8</v>
      </c>
      <c r="BK248" s="196">
        <f>ROUND(I248*H248,0)</f>
        <v>0</v>
      </c>
      <c r="BL248" s="16" t="s">
        <v>186</v>
      </c>
      <c r="BM248" s="195" t="s">
        <v>386</v>
      </c>
    </row>
    <row r="249" spans="1:65" s="2" customFormat="1" ht="29.25">
      <c r="A249" s="33"/>
      <c r="B249" s="34"/>
      <c r="C249" s="35"/>
      <c r="D249" s="197" t="s">
        <v>150</v>
      </c>
      <c r="E249" s="35"/>
      <c r="F249" s="198" t="s">
        <v>1023</v>
      </c>
      <c r="G249" s="35"/>
      <c r="H249" s="35"/>
      <c r="I249" s="199"/>
      <c r="J249" s="35"/>
      <c r="K249" s="35"/>
      <c r="L249" s="38"/>
      <c r="M249" s="200"/>
      <c r="N249" s="201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13" customFormat="1" ht="11.25">
      <c r="B250" s="211"/>
      <c r="C250" s="212"/>
      <c r="D250" s="197" t="s">
        <v>164</v>
      </c>
      <c r="E250" s="213" t="s">
        <v>1</v>
      </c>
      <c r="F250" s="214" t="s">
        <v>1024</v>
      </c>
      <c r="G250" s="212"/>
      <c r="H250" s="215">
        <v>387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164</v>
      </c>
      <c r="AU250" s="221" t="s">
        <v>85</v>
      </c>
      <c r="AV250" s="13" t="s">
        <v>85</v>
      </c>
      <c r="AW250" s="13" t="s">
        <v>32</v>
      </c>
      <c r="AX250" s="13" t="s">
        <v>76</v>
      </c>
      <c r="AY250" s="221" t="s">
        <v>142</v>
      </c>
    </row>
    <row r="251" spans="1:65" s="14" customFormat="1" ht="11.25">
      <c r="B251" s="222"/>
      <c r="C251" s="223"/>
      <c r="D251" s="197" t="s">
        <v>164</v>
      </c>
      <c r="E251" s="224" t="s">
        <v>1</v>
      </c>
      <c r="F251" s="225" t="s">
        <v>166</v>
      </c>
      <c r="G251" s="223"/>
      <c r="H251" s="226">
        <v>387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164</v>
      </c>
      <c r="AU251" s="232" t="s">
        <v>85</v>
      </c>
      <c r="AV251" s="14" t="s">
        <v>149</v>
      </c>
      <c r="AW251" s="14" t="s">
        <v>32</v>
      </c>
      <c r="AX251" s="14" t="s">
        <v>8</v>
      </c>
      <c r="AY251" s="232" t="s">
        <v>142</v>
      </c>
    </row>
    <row r="252" spans="1:65" s="2" customFormat="1" ht="21.75" customHeight="1">
      <c r="A252" s="33"/>
      <c r="B252" s="34"/>
      <c r="C252" s="202" t="s">
        <v>1025</v>
      </c>
      <c r="D252" s="202" t="s">
        <v>152</v>
      </c>
      <c r="E252" s="203" t="s">
        <v>1026</v>
      </c>
      <c r="F252" s="204" t="s">
        <v>1027</v>
      </c>
      <c r="G252" s="205" t="s">
        <v>649</v>
      </c>
      <c r="H252" s="206">
        <v>4.26</v>
      </c>
      <c r="I252" s="207"/>
      <c r="J252" s="206">
        <f>ROUND(I252*H252,0)</f>
        <v>0</v>
      </c>
      <c r="K252" s="204" t="s">
        <v>173</v>
      </c>
      <c r="L252" s="208"/>
      <c r="M252" s="209" t="s">
        <v>1</v>
      </c>
      <c r="N252" s="210" t="s">
        <v>41</v>
      </c>
      <c r="O252" s="70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5" t="s">
        <v>224</v>
      </c>
      <c r="AT252" s="195" t="s">
        <v>152</v>
      </c>
      <c r="AU252" s="195" t="s">
        <v>85</v>
      </c>
      <c r="AY252" s="16" t="s">
        <v>142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8</v>
      </c>
      <c r="BK252" s="196">
        <f>ROUND(I252*H252,0)</f>
        <v>0</v>
      </c>
      <c r="BL252" s="16" t="s">
        <v>186</v>
      </c>
      <c r="BM252" s="195" t="s">
        <v>392</v>
      </c>
    </row>
    <row r="253" spans="1:65" s="2" customFormat="1" ht="11.25">
      <c r="A253" s="33"/>
      <c r="B253" s="34"/>
      <c r="C253" s="35"/>
      <c r="D253" s="197" t="s">
        <v>150</v>
      </c>
      <c r="E253" s="35"/>
      <c r="F253" s="198" t="s">
        <v>1027</v>
      </c>
      <c r="G253" s="35"/>
      <c r="H253" s="35"/>
      <c r="I253" s="199"/>
      <c r="J253" s="35"/>
      <c r="K253" s="35"/>
      <c r="L253" s="38"/>
      <c r="M253" s="200"/>
      <c r="N253" s="201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13" customFormat="1" ht="11.25">
      <c r="B254" s="211"/>
      <c r="C254" s="212"/>
      <c r="D254" s="197" t="s">
        <v>164</v>
      </c>
      <c r="E254" s="213" t="s">
        <v>1</v>
      </c>
      <c r="F254" s="214" t="s">
        <v>1028</v>
      </c>
      <c r="G254" s="212"/>
      <c r="H254" s="215">
        <v>4.26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164</v>
      </c>
      <c r="AU254" s="221" t="s">
        <v>85</v>
      </c>
      <c r="AV254" s="13" t="s">
        <v>85</v>
      </c>
      <c r="AW254" s="13" t="s">
        <v>32</v>
      </c>
      <c r="AX254" s="13" t="s">
        <v>76</v>
      </c>
      <c r="AY254" s="221" t="s">
        <v>142</v>
      </c>
    </row>
    <row r="255" spans="1:65" s="14" customFormat="1" ht="11.25">
      <c r="B255" s="222"/>
      <c r="C255" s="223"/>
      <c r="D255" s="197" t="s">
        <v>164</v>
      </c>
      <c r="E255" s="224" t="s">
        <v>1</v>
      </c>
      <c r="F255" s="225" t="s">
        <v>166</v>
      </c>
      <c r="G255" s="223"/>
      <c r="H255" s="226">
        <v>4.26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164</v>
      </c>
      <c r="AU255" s="232" t="s">
        <v>85</v>
      </c>
      <c r="AV255" s="14" t="s">
        <v>149</v>
      </c>
      <c r="AW255" s="14" t="s">
        <v>32</v>
      </c>
      <c r="AX255" s="14" t="s">
        <v>8</v>
      </c>
      <c r="AY255" s="232" t="s">
        <v>142</v>
      </c>
    </row>
    <row r="256" spans="1:65" s="2" customFormat="1" ht="33" customHeight="1">
      <c r="A256" s="33"/>
      <c r="B256" s="34"/>
      <c r="C256" s="185" t="s">
        <v>26</v>
      </c>
      <c r="D256" s="185" t="s">
        <v>145</v>
      </c>
      <c r="E256" s="186" t="s">
        <v>1029</v>
      </c>
      <c r="F256" s="187" t="s">
        <v>1030</v>
      </c>
      <c r="G256" s="188" t="s">
        <v>162</v>
      </c>
      <c r="H256" s="189">
        <v>251.5</v>
      </c>
      <c r="I256" s="190"/>
      <c r="J256" s="189">
        <f>ROUND(I256*H256,0)</f>
        <v>0</v>
      </c>
      <c r="K256" s="187" t="s">
        <v>173</v>
      </c>
      <c r="L256" s="38"/>
      <c r="M256" s="191" t="s">
        <v>1</v>
      </c>
      <c r="N256" s="192" t="s">
        <v>41</v>
      </c>
      <c r="O256" s="70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5" t="s">
        <v>186</v>
      </c>
      <c r="AT256" s="195" t="s">
        <v>145</v>
      </c>
      <c r="AU256" s="195" t="s">
        <v>85</v>
      </c>
      <c r="AY256" s="16" t="s">
        <v>142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8</v>
      </c>
      <c r="BK256" s="196">
        <f>ROUND(I256*H256,0)</f>
        <v>0</v>
      </c>
      <c r="BL256" s="16" t="s">
        <v>186</v>
      </c>
      <c r="BM256" s="195" t="s">
        <v>395</v>
      </c>
    </row>
    <row r="257" spans="1:65" s="2" customFormat="1" ht="19.5">
      <c r="A257" s="33"/>
      <c r="B257" s="34"/>
      <c r="C257" s="35"/>
      <c r="D257" s="197" t="s">
        <v>150</v>
      </c>
      <c r="E257" s="35"/>
      <c r="F257" s="198" t="s">
        <v>1031</v>
      </c>
      <c r="G257" s="35"/>
      <c r="H257" s="35"/>
      <c r="I257" s="199"/>
      <c r="J257" s="35"/>
      <c r="K257" s="35"/>
      <c r="L257" s="38"/>
      <c r="M257" s="200"/>
      <c r="N257" s="201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150</v>
      </c>
      <c r="AU257" s="16" t="s">
        <v>85</v>
      </c>
    </row>
    <row r="258" spans="1:65" s="13" customFormat="1" ht="11.25">
      <c r="B258" s="211"/>
      <c r="C258" s="212"/>
      <c r="D258" s="197" t="s">
        <v>164</v>
      </c>
      <c r="E258" s="213" t="s">
        <v>1</v>
      </c>
      <c r="F258" s="214" t="s">
        <v>1032</v>
      </c>
      <c r="G258" s="212"/>
      <c r="H258" s="215">
        <v>251.5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164</v>
      </c>
      <c r="AU258" s="221" t="s">
        <v>85</v>
      </c>
      <c r="AV258" s="13" t="s">
        <v>85</v>
      </c>
      <c r="AW258" s="13" t="s">
        <v>32</v>
      </c>
      <c r="AX258" s="13" t="s">
        <v>76</v>
      </c>
      <c r="AY258" s="221" t="s">
        <v>142</v>
      </c>
    </row>
    <row r="259" spans="1:65" s="14" customFormat="1" ht="11.25">
      <c r="B259" s="222"/>
      <c r="C259" s="223"/>
      <c r="D259" s="197" t="s">
        <v>164</v>
      </c>
      <c r="E259" s="224" t="s">
        <v>1</v>
      </c>
      <c r="F259" s="225" t="s">
        <v>166</v>
      </c>
      <c r="G259" s="223"/>
      <c r="H259" s="226">
        <v>251.5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164</v>
      </c>
      <c r="AU259" s="232" t="s">
        <v>85</v>
      </c>
      <c r="AV259" s="14" t="s">
        <v>149</v>
      </c>
      <c r="AW259" s="14" t="s">
        <v>32</v>
      </c>
      <c r="AX259" s="14" t="s">
        <v>8</v>
      </c>
      <c r="AY259" s="232" t="s">
        <v>142</v>
      </c>
    </row>
    <row r="260" spans="1:65" s="2" customFormat="1" ht="16.5" customHeight="1">
      <c r="A260" s="33"/>
      <c r="B260" s="34"/>
      <c r="C260" s="202" t="s">
        <v>1033</v>
      </c>
      <c r="D260" s="202" t="s">
        <v>152</v>
      </c>
      <c r="E260" s="203" t="s">
        <v>1034</v>
      </c>
      <c r="F260" s="204" t="s">
        <v>1035</v>
      </c>
      <c r="G260" s="205" t="s">
        <v>649</v>
      </c>
      <c r="H260" s="206">
        <v>6.65</v>
      </c>
      <c r="I260" s="207"/>
      <c r="J260" s="206">
        <f>ROUND(I260*H260,0)</f>
        <v>0</v>
      </c>
      <c r="K260" s="204" t="s">
        <v>173</v>
      </c>
      <c r="L260" s="208"/>
      <c r="M260" s="209" t="s">
        <v>1</v>
      </c>
      <c r="N260" s="210" t="s">
        <v>41</v>
      </c>
      <c r="O260" s="70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5" t="s">
        <v>224</v>
      </c>
      <c r="AT260" s="195" t="s">
        <v>152</v>
      </c>
      <c r="AU260" s="195" t="s">
        <v>85</v>
      </c>
      <c r="AY260" s="16" t="s">
        <v>142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8</v>
      </c>
      <c r="BK260" s="196">
        <f>ROUND(I260*H260,0)</f>
        <v>0</v>
      </c>
      <c r="BL260" s="16" t="s">
        <v>186</v>
      </c>
      <c r="BM260" s="195" t="s">
        <v>400</v>
      </c>
    </row>
    <row r="261" spans="1:65" s="2" customFormat="1" ht="11.25">
      <c r="A261" s="33"/>
      <c r="B261" s="34"/>
      <c r="C261" s="35"/>
      <c r="D261" s="197" t="s">
        <v>150</v>
      </c>
      <c r="E261" s="35"/>
      <c r="F261" s="198" t="s">
        <v>1035</v>
      </c>
      <c r="G261" s="35"/>
      <c r="H261" s="35"/>
      <c r="I261" s="199"/>
      <c r="J261" s="35"/>
      <c r="K261" s="35"/>
      <c r="L261" s="38"/>
      <c r="M261" s="200"/>
      <c r="N261" s="201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150</v>
      </c>
      <c r="AU261" s="16" t="s">
        <v>85</v>
      </c>
    </row>
    <row r="262" spans="1:65" s="13" customFormat="1" ht="11.25">
      <c r="B262" s="211"/>
      <c r="C262" s="212"/>
      <c r="D262" s="197" t="s">
        <v>164</v>
      </c>
      <c r="E262" s="213" t="s">
        <v>1</v>
      </c>
      <c r="F262" s="214" t="s">
        <v>1036</v>
      </c>
      <c r="G262" s="212"/>
      <c r="H262" s="215">
        <v>6.65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164</v>
      </c>
      <c r="AU262" s="221" t="s">
        <v>85</v>
      </c>
      <c r="AV262" s="13" t="s">
        <v>85</v>
      </c>
      <c r="AW262" s="13" t="s">
        <v>32</v>
      </c>
      <c r="AX262" s="13" t="s">
        <v>76</v>
      </c>
      <c r="AY262" s="221" t="s">
        <v>142</v>
      </c>
    </row>
    <row r="263" spans="1:65" s="14" customFormat="1" ht="11.25">
      <c r="B263" s="222"/>
      <c r="C263" s="223"/>
      <c r="D263" s="197" t="s">
        <v>164</v>
      </c>
      <c r="E263" s="224" t="s">
        <v>1</v>
      </c>
      <c r="F263" s="225" t="s">
        <v>166</v>
      </c>
      <c r="G263" s="223"/>
      <c r="H263" s="226">
        <v>6.65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164</v>
      </c>
      <c r="AU263" s="232" t="s">
        <v>85</v>
      </c>
      <c r="AV263" s="14" t="s">
        <v>149</v>
      </c>
      <c r="AW263" s="14" t="s">
        <v>32</v>
      </c>
      <c r="AX263" s="14" t="s">
        <v>8</v>
      </c>
      <c r="AY263" s="232" t="s">
        <v>142</v>
      </c>
    </row>
    <row r="264" spans="1:65" s="2" customFormat="1" ht="16.5" customHeight="1">
      <c r="A264" s="33"/>
      <c r="B264" s="34"/>
      <c r="C264" s="185" t="s">
        <v>389</v>
      </c>
      <c r="D264" s="185" t="s">
        <v>145</v>
      </c>
      <c r="E264" s="186" t="s">
        <v>1037</v>
      </c>
      <c r="F264" s="187" t="s">
        <v>1038</v>
      </c>
      <c r="G264" s="188" t="s">
        <v>162</v>
      </c>
      <c r="H264" s="189">
        <v>251.5</v>
      </c>
      <c r="I264" s="190"/>
      <c r="J264" s="189">
        <f>ROUND(I264*H264,0)</f>
        <v>0</v>
      </c>
      <c r="K264" s="187" t="s">
        <v>173</v>
      </c>
      <c r="L264" s="38"/>
      <c r="M264" s="191" t="s">
        <v>1</v>
      </c>
      <c r="N264" s="192" t="s">
        <v>41</v>
      </c>
      <c r="O264" s="70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5" t="s">
        <v>186</v>
      </c>
      <c r="AT264" s="195" t="s">
        <v>145</v>
      </c>
      <c r="AU264" s="195" t="s">
        <v>85</v>
      </c>
      <c r="AY264" s="16" t="s">
        <v>142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8</v>
      </c>
      <c r="BK264" s="196">
        <f>ROUND(I264*H264,0)</f>
        <v>0</v>
      </c>
      <c r="BL264" s="16" t="s">
        <v>186</v>
      </c>
      <c r="BM264" s="195" t="s">
        <v>404</v>
      </c>
    </row>
    <row r="265" spans="1:65" s="2" customFormat="1" ht="29.25">
      <c r="A265" s="33"/>
      <c r="B265" s="34"/>
      <c r="C265" s="35"/>
      <c r="D265" s="197" t="s">
        <v>150</v>
      </c>
      <c r="E265" s="35"/>
      <c r="F265" s="198" t="s">
        <v>1039</v>
      </c>
      <c r="G265" s="35"/>
      <c r="H265" s="35"/>
      <c r="I265" s="199"/>
      <c r="J265" s="35"/>
      <c r="K265" s="35"/>
      <c r="L265" s="38"/>
      <c r="M265" s="200"/>
      <c r="N265" s="201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85</v>
      </c>
    </row>
    <row r="266" spans="1:65" s="13" customFormat="1" ht="11.25">
      <c r="B266" s="211"/>
      <c r="C266" s="212"/>
      <c r="D266" s="197" t="s">
        <v>164</v>
      </c>
      <c r="E266" s="213" t="s">
        <v>1</v>
      </c>
      <c r="F266" s="214" t="s">
        <v>1040</v>
      </c>
      <c r="G266" s="212"/>
      <c r="H266" s="215">
        <v>251.5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164</v>
      </c>
      <c r="AU266" s="221" t="s">
        <v>85</v>
      </c>
      <c r="AV266" s="13" t="s">
        <v>85</v>
      </c>
      <c r="AW266" s="13" t="s">
        <v>32</v>
      </c>
      <c r="AX266" s="13" t="s">
        <v>76</v>
      </c>
      <c r="AY266" s="221" t="s">
        <v>142</v>
      </c>
    </row>
    <row r="267" spans="1:65" s="14" customFormat="1" ht="11.25">
      <c r="B267" s="222"/>
      <c r="C267" s="223"/>
      <c r="D267" s="197" t="s">
        <v>164</v>
      </c>
      <c r="E267" s="224" t="s">
        <v>1</v>
      </c>
      <c r="F267" s="225" t="s">
        <v>166</v>
      </c>
      <c r="G267" s="223"/>
      <c r="H267" s="226">
        <v>251.5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164</v>
      </c>
      <c r="AU267" s="232" t="s">
        <v>85</v>
      </c>
      <c r="AV267" s="14" t="s">
        <v>149</v>
      </c>
      <c r="AW267" s="14" t="s">
        <v>32</v>
      </c>
      <c r="AX267" s="14" t="s">
        <v>8</v>
      </c>
      <c r="AY267" s="232" t="s">
        <v>142</v>
      </c>
    </row>
    <row r="268" spans="1:65" s="2" customFormat="1" ht="16.5" customHeight="1">
      <c r="A268" s="33"/>
      <c r="B268" s="34"/>
      <c r="C268" s="185" t="s">
        <v>1041</v>
      </c>
      <c r="D268" s="185" t="s">
        <v>145</v>
      </c>
      <c r="E268" s="186" t="s">
        <v>1042</v>
      </c>
      <c r="F268" s="187" t="s">
        <v>1043</v>
      </c>
      <c r="G268" s="188" t="s">
        <v>148</v>
      </c>
      <c r="H268" s="189">
        <v>251</v>
      </c>
      <c r="I268" s="190"/>
      <c r="J268" s="189">
        <f>ROUND(I268*H268,0)</f>
        <v>0</v>
      </c>
      <c r="K268" s="187" t="s">
        <v>270</v>
      </c>
      <c r="L268" s="38"/>
      <c r="M268" s="191" t="s">
        <v>1</v>
      </c>
      <c r="N268" s="192" t="s">
        <v>41</v>
      </c>
      <c r="O268" s="70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5" t="s">
        <v>186</v>
      </c>
      <c r="AT268" s="195" t="s">
        <v>145</v>
      </c>
      <c r="AU268" s="195" t="s">
        <v>85</v>
      </c>
      <c r="AY268" s="16" t="s">
        <v>142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6" t="s">
        <v>8</v>
      </c>
      <c r="BK268" s="196">
        <f>ROUND(I268*H268,0)</f>
        <v>0</v>
      </c>
      <c r="BL268" s="16" t="s">
        <v>186</v>
      </c>
      <c r="BM268" s="195" t="s">
        <v>409</v>
      </c>
    </row>
    <row r="269" spans="1:65" s="2" customFormat="1" ht="11.25">
      <c r="A269" s="33"/>
      <c r="B269" s="34"/>
      <c r="C269" s="35"/>
      <c r="D269" s="197" t="s">
        <v>150</v>
      </c>
      <c r="E269" s="35"/>
      <c r="F269" s="198" t="s">
        <v>1044</v>
      </c>
      <c r="G269" s="35"/>
      <c r="H269" s="35"/>
      <c r="I269" s="199"/>
      <c r="J269" s="35"/>
      <c r="K269" s="35"/>
      <c r="L269" s="38"/>
      <c r="M269" s="200"/>
      <c r="N269" s="201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150</v>
      </c>
      <c r="AU269" s="16" t="s">
        <v>85</v>
      </c>
    </row>
    <row r="270" spans="1:65" s="13" customFormat="1" ht="11.25">
      <c r="B270" s="211"/>
      <c r="C270" s="212"/>
      <c r="D270" s="197" t="s">
        <v>164</v>
      </c>
      <c r="E270" s="213" t="s">
        <v>1</v>
      </c>
      <c r="F270" s="214" t="s">
        <v>1045</v>
      </c>
      <c r="G270" s="212"/>
      <c r="H270" s="215">
        <v>251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164</v>
      </c>
      <c r="AU270" s="221" t="s">
        <v>85</v>
      </c>
      <c r="AV270" s="13" t="s">
        <v>85</v>
      </c>
      <c r="AW270" s="13" t="s">
        <v>32</v>
      </c>
      <c r="AX270" s="13" t="s">
        <v>76</v>
      </c>
      <c r="AY270" s="221" t="s">
        <v>142</v>
      </c>
    </row>
    <row r="271" spans="1:65" s="14" customFormat="1" ht="11.25">
      <c r="B271" s="222"/>
      <c r="C271" s="223"/>
      <c r="D271" s="197" t="s">
        <v>164</v>
      </c>
      <c r="E271" s="224" t="s">
        <v>1</v>
      </c>
      <c r="F271" s="225" t="s">
        <v>166</v>
      </c>
      <c r="G271" s="223"/>
      <c r="H271" s="226">
        <v>251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164</v>
      </c>
      <c r="AU271" s="232" t="s">
        <v>85</v>
      </c>
      <c r="AV271" s="14" t="s">
        <v>149</v>
      </c>
      <c r="AW271" s="14" t="s">
        <v>32</v>
      </c>
      <c r="AX271" s="14" t="s">
        <v>8</v>
      </c>
      <c r="AY271" s="232" t="s">
        <v>142</v>
      </c>
    </row>
    <row r="272" spans="1:65" s="2" customFormat="1" ht="16.5" customHeight="1">
      <c r="A272" s="33"/>
      <c r="B272" s="34"/>
      <c r="C272" s="202" t="s">
        <v>377</v>
      </c>
      <c r="D272" s="202" t="s">
        <v>152</v>
      </c>
      <c r="E272" s="203" t="s">
        <v>1046</v>
      </c>
      <c r="F272" s="204" t="s">
        <v>1047</v>
      </c>
      <c r="G272" s="205" t="s">
        <v>649</v>
      </c>
      <c r="H272" s="206">
        <v>0.66</v>
      </c>
      <c r="I272" s="207"/>
      <c r="J272" s="206">
        <f>ROUND(I272*H272,0)</f>
        <v>0</v>
      </c>
      <c r="K272" s="204" t="s">
        <v>173</v>
      </c>
      <c r="L272" s="208"/>
      <c r="M272" s="209" t="s">
        <v>1</v>
      </c>
      <c r="N272" s="210" t="s">
        <v>41</v>
      </c>
      <c r="O272" s="70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5" t="s">
        <v>224</v>
      </c>
      <c r="AT272" s="195" t="s">
        <v>152</v>
      </c>
      <c r="AU272" s="195" t="s">
        <v>85</v>
      </c>
      <c r="AY272" s="16" t="s">
        <v>142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6" t="s">
        <v>8</v>
      </c>
      <c r="BK272" s="196">
        <f>ROUND(I272*H272,0)</f>
        <v>0</v>
      </c>
      <c r="BL272" s="16" t="s">
        <v>186</v>
      </c>
      <c r="BM272" s="195" t="s">
        <v>413</v>
      </c>
    </row>
    <row r="273" spans="1:65" s="2" customFormat="1" ht="11.25">
      <c r="A273" s="33"/>
      <c r="B273" s="34"/>
      <c r="C273" s="35"/>
      <c r="D273" s="197" t="s">
        <v>150</v>
      </c>
      <c r="E273" s="35"/>
      <c r="F273" s="198" t="s">
        <v>1047</v>
      </c>
      <c r="G273" s="35"/>
      <c r="H273" s="35"/>
      <c r="I273" s="199"/>
      <c r="J273" s="35"/>
      <c r="K273" s="35"/>
      <c r="L273" s="38"/>
      <c r="M273" s="200"/>
      <c r="N273" s="201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150</v>
      </c>
      <c r="AU273" s="16" t="s">
        <v>85</v>
      </c>
    </row>
    <row r="274" spans="1:65" s="13" customFormat="1" ht="11.25">
      <c r="B274" s="211"/>
      <c r="C274" s="212"/>
      <c r="D274" s="197" t="s">
        <v>164</v>
      </c>
      <c r="E274" s="213" t="s">
        <v>1</v>
      </c>
      <c r="F274" s="214" t="s">
        <v>1048</v>
      </c>
      <c r="G274" s="212"/>
      <c r="H274" s="215">
        <v>0.66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164</v>
      </c>
      <c r="AU274" s="221" t="s">
        <v>85</v>
      </c>
      <c r="AV274" s="13" t="s">
        <v>85</v>
      </c>
      <c r="AW274" s="13" t="s">
        <v>32</v>
      </c>
      <c r="AX274" s="13" t="s">
        <v>76</v>
      </c>
      <c r="AY274" s="221" t="s">
        <v>142</v>
      </c>
    </row>
    <row r="275" spans="1:65" s="14" customFormat="1" ht="11.25">
      <c r="B275" s="222"/>
      <c r="C275" s="223"/>
      <c r="D275" s="197" t="s">
        <v>164</v>
      </c>
      <c r="E275" s="224" t="s">
        <v>1</v>
      </c>
      <c r="F275" s="225" t="s">
        <v>166</v>
      </c>
      <c r="G275" s="223"/>
      <c r="H275" s="226">
        <v>0.66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164</v>
      </c>
      <c r="AU275" s="232" t="s">
        <v>85</v>
      </c>
      <c r="AV275" s="14" t="s">
        <v>149</v>
      </c>
      <c r="AW275" s="14" t="s">
        <v>32</v>
      </c>
      <c r="AX275" s="14" t="s">
        <v>8</v>
      </c>
      <c r="AY275" s="232" t="s">
        <v>142</v>
      </c>
    </row>
    <row r="276" spans="1:65" s="2" customFormat="1" ht="24.2" customHeight="1">
      <c r="A276" s="33"/>
      <c r="B276" s="34"/>
      <c r="C276" s="185" t="s">
        <v>271</v>
      </c>
      <c r="D276" s="185" t="s">
        <v>145</v>
      </c>
      <c r="E276" s="186" t="s">
        <v>1049</v>
      </c>
      <c r="F276" s="187" t="s">
        <v>1050</v>
      </c>
      <c r="G276" s="188" t="s">
        <v>162</v>
      </c>
      <c r="H276" s="189">
        <v>203.5</v>
      </c>
      <c r="I276" s="190"/>
      <c r="J276" s="189">
        <f>ROUND(I276*H276,0)</f>
        <v>0</v>
      </c>
      <c r="K276" s="187" t="s">
        <v>173</v>
      </c>
      <c r="L276" s="38"/>
      <c r="M276" s="191" t="s">
        <v>1</v>
      </c>
      <c r="N276" s="192" t="s">
        <v>41</v>
      </c>
      <c r="O276" s="70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5" t="s">
        <v>186</v>
      </c>
      <c r="AT276" s="195" t="s">
        <v>145</v>
      </c>
      <c r="AU276" s="195" t="s">
        <v>85</v>
      </c>
      <c r="AY276" s="16" t="s">
        <v>142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6" t="s">
        <v>8</v>
      </c>
      <c r="BK276" s="196">
        <f>ROUND(I276*H276,0)</f>
        <v>0</v>
      </c>
      <c r="BL276" s="16" t="s">
        <v>186</v>
      </c>
      <c r="BM276" s="195" t="s">
        <v>420</v>
      </c>
    </row>
    <row r="277" spans="1:65" s="2" customFormat="1" ht="29.25">
      <c r="A277" s="33"/>
      <c r="B277" s="34"/>
      <c r="C277" s="35"/>
      <c r="D277" s="197" t="s">
        <v>150</v>
      </c>
      <c r="E277" s="35"/>
      <c r="F277" s="198" t="s">
        <v>1051</v>
      </c>
      <c r="G277" s="35"/>
      <c r="H277" s="35"/>
      <c r="I277" s="199"/>
      <c r="J277" s="35"/>
      <c r="K277" s="35"/>
      <c r="L277" s="38"/>
      <c r="M277" s="200"/>
      <c r="N277" s="201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150</v>
      </c>
      <c r="AU277" s="16" t="s">
        <v>85</v>
      </c>
    </row>
    <row r="278" spans="1:65" s="2" customFormat="1" ht="24.2" customHeight="1">
      <c r="A278" s="33"/>
      <c r="B278" s="34"/>
      <c r="C278" s="185" t="s">
        <v>374</v>
      </c>
      <c r="D278" s="185" t="s">
        <v>145</v>
      </c>
      <c r="E278" s="186" t="s">
        <v>1052</v>
      </c>
      <c r="F278" s="187" t="s">
        <v>1053</v>
      </c>
      <c r="G278" s="188" t="s">
        <v>649</v>
      </c>
      <c r="H278" s="189">
        <v>11.57</v>
      </c>
      <c r="I278" s="190"/>
      <c r="J278" s="189">
        <f>ROUND(I278*H278,0)</f>
        <v>0</v>
      </c>
      <c r="K278" s="187" t="s">
        <v>173</v>
      </c>
      <c r="L278" s="38"/>
      <c r="M278" s="191" t="s">
        <v>1</v>
      </c>
      <c r="N278" s="192" t="s">
        <v>41</v>
      </c>
      <c r="O278" s="70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5" t="s">
        <v>186</v>
      </c>
      <c r="AT278" s="195" t="s">
        <v>145</v>
      </c>
      <c r="AU278" s="195" t="s">
        <v>85</v>
      </c>
      <c r="AY278" s="16" t="s">
        <v>142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6" t="s">
        <v>8</v>
      </c>
      <c r="BK278" s="196">
        <f>ROUND(I278*H278,0)</f>
        <v>0</v>
      </c>
      <c r="BL278" s="16" t="s">
        <v>186</v>
      </c>
      <c r="BM278" s="195" t="s">
        <v>424</v>
      </c>
    </row>
    <row r="279" spans="1:65" s="2" customFormat="1" ht="19.5">
      <c r="A279" s="33"/>
      <c r="B279" s="34"/>
      <c r="C279" s="35"/>
      <c r="D279" s="197" t="s">
        <v>150</v>
      </c>
      <c r="E279" s="35"/>
      <c r="F279" s="198" t="s">
        <v>1054</v>
      </c>
      <c r="G279" s="35"/>
      <c r="H279" s="35"/>
      <c r="I279" s="199"/>
      <c r="J279" s="35"/>
      <c r="K279" s="35"/>
      <c r="L279" s="38"/>
      <c r="M279" s="200"/>
      <c r="N279" s="201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150</v>
      </c>
      <c r="AU279" s="16" t="s">
        <v>85</v>
      </c>
    </row>
    <row r="280" spans="1:65" s="13" customFormat="1" ht="11.25">
      <c r="B280" s="211"/>
      <c r="C280" s="212"/>
      <c r="D280" s="197" t="s">
        <v>164</v>
      </c>
      <c r="E280" s="213" t="s">
        <v>1</v>
      </c>
      <c r="F280" s="214" t="s">
        <v>1055</v>
      </c>
      <c r="G280" s="212"/>
      <c r="H280" s="215">
        <v>11.57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164</v>
      </c>
      <c r="AU280" s="221" t="s">
        <v>85</v>
      </c>
      <c r="AV280" s="13" t="s">
        <v>85</v>
      </c>
      <c r="AW280" s="13" t="s">
        <v>32</v>
      </c>
      <c r="AX280" s="13" t="s">
        <v>76</v>
      </c>
      <c r="AY280" s="221" t="s">
        <v>142</v>
      </c>
    </row>
    <row r="281" spans="1:65" s="14" customFormat="1" ht="11.25">
      <c r="B281" s="222"/>
      <c r="C281" s="223"/>
      <c r="D281" s="197" t="s">
        <v>164</v>
      </c>
      <c r="E281" s="224" t="s">
        <v>1</v>
      </c>
      <c r="F281" s="225" t="s">
        <v>166</v>
      </c>
      <c r="G281" s="223"/>
      <c r="H281" s="226">
        <v>11.57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164</v>
      </c>
      <c r="AU281" s="232" t="s">
        <v>85</v>
      </c>
      <c r="AV281" s="14" t="s">
        <v>149</v>
      </c>
      <c r="AW281" s="14" t="s">
        <v>32</v>
      </c>
      <c r="AX281" s="14" t="s">
        <v>8</v>
      </c>
      <c r="AY281" s="232" t="s">
        <v>142</v>
      </c>
    </row>
    <row r="282" spans="1:65" s="2" customFormat="1" ht="33" customHeight="1">
      <c r="A282" s="33"/>
      <c r="B282" s="34"/>
      <c r="C282" s="185" t="s">
        <v>397</v>
      </c>
      <c r="D282" s="185" t="s">
        <v>145</v>
      </c>
      <c r="E282" s="186" t="s">
        <v>1056</v>
      </c>
      <c r="F282" s="187" t="s">
        <v>1057</v>
      </c>
      <c r="G282" s="188" t="s">
        <v>162</v>
      </c>
      <c r="H282" s="189">
        <v>9.3000000000000007</v>
      </c>
      <c r="I282" s="190"/>
      <c r="J282" s="189">
        <f>ROUND(I282*H282,0)</f>
        <v>0</v>
      </c>
      <c r="K282" s="187" t="s">
        <v>173</v>
      </c>
      <c r="L282" s="38"/>
      <c r="M282" s="191" t="s">
        <v>1</v>
      </c>
      <c r="N282" s="192" t="s">
        <v>41</v>
      </c>
      <c r="O282" s="70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5" t="s">
        <v>186</v>
      </c>
      <c r="AT282" s="195" t="s">
        <v>145</v>
      </c>
      <c r="AU282" s="195" t="s">
        <v>85</v>
      </c>
      <c r="AY282" s="16" t="s">
        <v>142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6" t="s">
        <v>8</v>
      </c>
      <c r="BK282" s="196">
        <f>ROUND(I282*H282,0)</f>
        <v>0</v>
      </c>
      <c r="BL282" s="16" t="s">
        <v>186</v>
      </c>
      <c r="BM282" s="195" t="s">
        <v>434</v>
      </c>
    </row>
    <row r="283" spans="1:65" s="2" customFormat="1" ht="19.5">
      <c r="A283" s="33"/>
      <c r="B283" s="34"/>
      <c r="C283" s="35"/>
      <c r="D283" s="197" t="s">
        <v>150</v>
      </c>
      <c r="E283" s="35"/>
      <c r="F283" s="198" t="s">
        <v>1058</v>
      </c>
      <c r="G283" s="35"/>
      <c r="H283" s="35"/>
      <c r="I283" s="199"/>
      <c r="J283" s="35"/>
      <c r="K283" s="35"/>
      <c r="L283" s="38"/>
      <c r="M283" s="200"/>
      <c r="N283" s="201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150</v>
      </c>
      <c r="AU283" s="16" t="s">
        <v>85</v>
      </c>
    </row>
    <row r="284" spans="1:65" s="2" customFormat="1" ht="24.2" customHeight="1">
      <c r="A284" s="33"/>
      <c r="B284" s="34"/>
      <c r="C284" s="185" t="s">
        <v>275</v>
      </c>
      <c r="D284" s="185" t="s">
        <v>145</v>
      </c>
      <c r="E284" s="186" t="s">
        <v>1059</v>
      </c>
      <c r="F284" s="187" t="s">
        <v>1060</v>
      </c>
      <c r="G284" s="188" t="s">
        <v>162</v>
      </c>
      <c r="H284" s="189">
        <v>17.100000000000001</v>
      </c>
      <c r="I284" s="190"/>
      <c r="J284" s="189">
        <f>ROUND(I284*H284,0)</f>
        <v>0</v>
      </c>
      <c r="K284" s="187" t="s">
        <v>173</v>
      </c>
      <c r="L284" s="38"/>
      <c r="M284" s="191" t="s">
        <v>1</v>
      </c>
      <c r="N284" s="192" t="s">
        <v>41</v>
      </c>
      <c r="O284" s="70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5" t="s">
        <v>186</v>
      </c>
      <c r="AT284" s="195" t="s">
        <v>145</v>
      </c>
      <c r="AU284" s="195" t="s">
        <v>85</v>
      </c>
      <c r="AY284" s="16" t="s">
        <v>142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6" t="s">
        <v>8</v>
      </c>
      <c r="BK284" s="196">
        <f>ROUND(I284*H284,0)</f>
        <v>0</v>
      </c>
      <c r="BL284" s="16" t="s">
        <v>186</v>
      </c>
      <c r="BM284" s="195" t="s">
        <v>438</v>
      </c>
    </row>
    <row r="285" spans="1:65" s="2" customFormat="1" ht="19.5">
      <c r="A285" s="33"/>
      <c r="B285" s="34"/>
      <c r="C285" s="35"/>
      <c r="D285" s="197" t="s">
        <v>150</v>
      </c>
      <c r="E285" s="35"/>
      <c r="F285" s="198" t="s">
        <v>1061</v>
      </c>
      <c r="G285" s="35"/>
      <c r="H285" s="35"/>
      <c r="I285" s="199"/>
      <c r="J285" s="35"/>
      <c r="K285" s="35"/>
      <c r="L285" s="38"/>
      <c r="M285" s="200"/>
      <c r="N285" s="201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150</v>
      </c>
      <c r="AU285" s="16" t="s">
        <v>85</v>
      </c>
    </row>
    <row r="286" spans="1:65" s="2" customFormat="1" ht="24.2" customHeight="1">
      <c r="A286" s="33"/>
      <c r="B286" s="34"/>
      <c r="C286" s="185" t="s">
        <v>406</v>
      </c>
      <c r="D286" s="185" t="s">
        <v>145</v>
      </c>
      <c r="E286" s="186" t="s">
        <v>1062</v>
      </c>
      <c r="F286" s="187" t="s">
        <v>1063</v>
      </c>
      <c r="G286" s="188" t="s">
        <v>486</v>
      </c>
      <c r="H286" s="190"/>
      <c r="I286" s="190"/>
      <c r="J286" s="189">
        <f>ROUND(I286*H286,0)</f>
        <v>0</v>
      </c>
      <c r="K286" s="187" t="s">
        <v>173</v>
      </c>
      <c r="L286" s="38"/>
      <c r="M286" s="191" t="s">
        <v>1</v>
      </c>
      <c r="N286" s="192" t="s">
        <v>41</v>
      </c>
      <c r="O286" s="70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5" t="s">
        <v>186</v>
      </c>
      <c r="AT286" s="195" t="s">
        <v>145</v>
      </c>
      <c r="AU286" s="195" t="s">
        <v>85</v>
      </c>
      <c r="AY286" s="16" t="s">
        <v>142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6" t="s">
        <v>8</v>
      </c>
      <c r="BK286" s="196">
        <f>ROUND(I286*H286,0)</f>
        <v>0</v>
      </c>
      <c r="BL286" s="16" t="s">
        <v>186</v>
      </c>
      <c r="BM286" s="195" t="s">
        <v>443</v>
      </c>
    </row>
    <row r="287" spans="1:65" s="2" customFormat="1" ht="29.25">
      <c r="A287" s="33"/>
      <c r="B287" s="34"/>
      <c r="C287" s="35"/>
      <c r="D287" s="197" t="s">
        <v>150</v>
      </c>
      <c r="E287" s="35"/>
      <c r="F287" s="198" t="s">
        <v>1064</v>
      </c>
      <c r="G287" s="35"/>
      <c r="H287" s="35"/>
      <c r="I287" s="199"/>
      <c r="J287" s="35"/>
      <c r="K287" s="35"/>
      <c r="L287" s="38"/>
      <c r="M287" s="200"/>
      <c r="N287" s="201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150</v>
      </c>
      <c r="AU287" s="16" t="s">
        <v>85</v>
      </c>
    </row>
    <row r="288" spans="1:65" s="12" customFormat="1" ht="22.9" customHeight="1">
      <c r="B288" s="169"/>
      <c r="C288" s="170"/>
      <c r="D288" s="171" t="s">
        <v>75</v>
      </c>
      <c r="E288" s="183" t="s">
        <v>517</v>
      </c>
      <c r="F288" s="183" t="s">
        <v>518</v>
      </c>
      <c r="G288" s="170"/>
      <c r="H288" s="170"/>
      <c r="I288" s="173"/>
      <c r="J288" s="184">
        <f>BK288</f>
        <v>0</v>
      </c>
      <c r="K288" s="170"/>
      <c r="L288" s="175"/>
      <c r="M288" s="176"/>
      <c r="N288" s="177"/>
      <c r="O288" s="177"/>
      <c r="P288" s="178">
        <f>SUM(P289:P320)</f>
        <v>0</v>
      </c>
      <c r="Q288" s="177"/>
      <c r="R288" s="178">
        <f>SUM(R289:R320)</f>
        <v>0</v>
      </c>
      <c r="S288" s="177"/>
      <c r="T288" s="179">
        <f>SUM(T289:T320)</f>
        <v>0</v>
      </c>
      <c r="AR288" s="180" t="s">
        <v>85</v>
      </c>
      <c r="AT288" s="181" t="s">
        <v>75</v>
      </c>
      <c r="AU288" s="181" t="s">
        <v>8</v>
      </c>
      <c r="AY288" s="180" t="s">
        <v>142</v>
      </c>
      <c r="BK288" s="182">
        <f>SUM(BK289:BK320)</f>
        <v>0</v>
      </c>
    </row>
    <row r="289" spans="1:65" s="2" customFormat="1" ht="16.5" customHeight="1">
      <c r="A289" s="33"/>
      <c r="B289" s="34"/>
      <c r="C289" s="185" t="s">
        <v>280</v>
      </c>
      <c r="D289" s="185" t="s">
        <v>145</v>
      </c>
      <c r="E289" s="186" t="s">
        <v>1065</v>
      </c>
      <c r="F289" s="187" t="s">
        <v>1066</v>
      </c>
      <c r="G289" s="188" t="s">
        <v>148</v>
      </c>
      <c r="H289" s="189">
        <v>44.6</v>
      </c>
      <c r="I289" s="190"/>
      <c r="J289" s="189">
        <f>ROUND(I289*H289,0)</f>
        <v>0</v>
      </c>
      <c r="K289" s="187" t="s">
        <v>173</v>
      </c>
      <c r="L289" s="38"/>
      <c r="M289" s="191" t="s">
        <v>1</v>
      </c>
      <c r="N289" s="192" t="s">
        <v>41</v>
      </c>
      <c r="O289" s="70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5" t="s">
        <v>186</v>
      </c>
      <c r="AT289" s="195" t="s">
        <v>145</v>
      </c>
      <c r="AU289" s="195" t="s">
        <v>85</v>
      </c>
      <c r="AY289" s="16" t="s">
        <v>142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6" t="s">
        <v>8</v>
      </c>
      <c r="BK289" s="196">
        <f>ROUND(I289*H289,0)</f>
        <v>0</v>
      </c>
      <c r="BL289" s="16" t="s">
        <v>186</v>
      </c>
      <c r="BM289" s="195" t="s">
        <v>447</v>
      </c>
    </row>
    <row r="290" spans="1:65" s="2" customFormat="1" ht="11.25">
      <c r="A290" s="33"/>
      <c r="B290" s="34"/>
      <c r="C290" s="35"/>
      <c r="D290" s="197" t="s">
        <v>150</v>
      </c>
      <c r="E290" s="35"/>
      <c r="F290" s="198" t="s">
        <v>1067</v>
      </c>
      <c r="G290" s="35"/>
      <c r="H290" s="35"/>
      <c r="I290" s="199"/>
      <c r="J290" s="35"/>
      <c r="K290" s="35"/>
      <c r="L290" s="38"/>
      <c r="M290" s="200"/>
      <c r="N290" s="201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150</v>
      </c>
      <c r="AU290" s="16" t="s">
        <v>85</v>
      </c>
    </row>
    <row r="291" spans="1:65" s="2" customFormat="1" ht="24.2" customHeight="1">
      <c r="A291" s="33"/>
      <c r="B291" s="34"/>
      <c r="C291" s="185" t="s">
        <v>417</v>
      </c>
      <c r="D291" s="185" t="s">
        <v>145</v>
      </c>
      <c r="E291" s="186" t="s">
        <v>1068</v>
      </c>
      <c r="F291" s="187" t="s">
        <v>1069</v>
      </c>
      <c r="G291" s="188" t="s">
        <v>148</v>
      </c>
      <c r="H291" s="189">
        <v>44</v>
      </c>
      <c r="I291" s="190"/>
      <c r="J291" s="189">
        <f>ROUND(I291*H291,0)</f>
        <v>0</v>
      </c>
      <c r="K291" s="187" t="s">
        <v>173</v>
      </c>
      <c r="L291" s="38"/>
      <c r="M291" s="191" t="s">
        <v>1</v>
      </c>
      <c r="N291" s="192" t="s">
        <v>41</v>
      </c>
      <c r="O291" s="70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5" t="s">
        <v>186</v>
      </c>
      <c r="AT291" s="195" t="s">
        <v>145</v>
      </c>
      <c r="AU291" s="195" t="s">
        <v>85</v>
      </c>
      <c r="AY291" s="16" t="s">
        <v>142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6" t="s">
        <v>8</v>
      </c>
      <c r="BK291" s="196">
        <f>ROUND(I291*H291,0)</f>
        <v>0</v>
      </c>
      <c r="BL291" s="16" t="s">
        <v>186</v>
      </c>
      <c r="BM291" s="195" t="s">
        <v>453</v>
      </c>
    </row>
    <row r="292" spans="1:65" s="2" customFormat="1" ht="19.5">
      <c r="A292" s="33"/>
      <c r="B292" s="34"/>
      <c r="C292" s="35"/>
      <c r="D292" s="197" t="s">
        <v>150</v>
      </c>
      <c r="E292" s="35"/>
      <c r="F292" s="198" t="s">
        <v>1070</v>
      </c>
      <c r="G292" s="35"/>
      <c r="H292" s="35"/>
      <c r="I292" s="199"/>
      <c r="J292" s="35"/>
      <c r="K292" s="35"/>
      <c r="L292" s="38"/>
      <c r="M292" s="200"/>
      <c r="N292" s="201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150</v>
      </c>
      <c r="AU292" s="16" t="s">
        <v>85</v>
      </c>
    </row>
    <row r="293" spans="1:65" s="2" customFormat="1" ht="33" customHeight="1">
      <c r="A293" s="33"/>
      <c r="B293" s="34"/>
      <c r="C293" s="185" t="s">
        <v>286</v>
      </c>
      <c r="D293" s="185" t="s">
        <v>145</v>
      </c>
      <c r="E293" s="186" t="s">
        <v>1071</v>
      </c>
      <c r="F293" s="187" t="s">
        <v>1072</v>
      </c>
      <c r="G293" s="188" t="s">
        <v>148</v>
      </c>
      <c r="H293" s="189">
        <v>42.9</v>
      </c>
      <c r="I293" s="190"/>
      <c r="J293" s="189">
        <f>ROUND(I293*H293,0)</f>
        <v>0</v>
      </c>
      <c r="K293" s="187" t="s">
        <v>173</v>
      </c>
      <c r="L293" s="38"/>
      <c r="M293" s="191" t="s">
        <v>1</v>
      </c>
      <c r="N293" s="192" t="s">
        <v>41</v>
      </c>
      <c r="O293" s="70"/>
      <c r="P293" s="193">
        <f>O293*H293</f>
        <v>0</v>
      </c>
      <c r="Q293" s="193">
        <v>0</v>
      </c>
      <c r="R293" s="193">
        <f>Q293*H293</f>
        <v>0</v>
      </c>
      <c r="S293" s="193">
        <v>0</v>
      </c>
      <c r="T293" s="194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5" t="s">
        <v>186</v>
      </c>
      <c r="AT293" s="195" t="s">
        <v>145</v>
      </c>
      <c r="AU293" s="195" t="s">
        <v>85</v>
      </c>
      <c r="AY293" s="16" t="s">
        <v>142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6" t="s">
        <v>8</v>
      </c>
      <c r="BK293" s="196">
        <f>ROUND(I293*H293,0)</f>
        <v>0</v>
      </c>
      <c r="BL293" s="16" t="s">
        <v>186</v>
      </c>
      <c r="BM293" s="195" t="s">
        <v>459</v>
      </c>
    </row>
    <row r="294" spans="1:65" s="2" customFormat="1" ht="29.25">
      <c r="A294" s="33"/>
      <c r="B294" s="34"/>
      <c r="C294" s="35"/>
      <c r="D294" s="197" t="s">
        <v>150</v>
      </c>
      <c r="E294" s="35"/>
      <c r="F294" s="198" t="s">
        <v>1073</v>
      </c>
      <c r="G294" s="35"/>
      <c r="H294" s="35"/>
      <c r="I294" s="199"/>
      <c r="J294" s="35"/>
      <c r="K294" s="35"/>
      <c r="L294" s="38"/>
      <c r="M294" s="200"/>
      <c r="N294" s="201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150</v>
      </c>
      <c r="AU294" s="16" t="s">
        <v>85</v>
      </c>
    </row>
    <row r="295" spans="1:65" s="13" customFormat="1" ht="11.25">
      <c r="B295" s="211"/>
      <c r="C295" s="212"/>
      <c r="D295" s="197" t="s">
        <v>164</v>
      </c>
      <c r="E295" s="213" t="s">
        <v>1</v>
      </c>
      <c r="F295" s="214" t="s">
        <v>1074</v>
      </c>
      <c r="G295" s="212"/>
      <c r="H295" s="215">
        <v>42.9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164</v>
      </c>
      <c r="AU295" s="221" t="s">
        <v>85</v>
      </c>
      <c r="AV295" s="13" t="s">
        <v>85</v>
      </c>
      <c r="AW295" s="13" t="s">
        <v>32</v>
      </c>
      <c r="AX295" s="13" t="s">
        <v>76</v>
      </c>
      <c r="AY295" s="221" t="s">
        <v>142</v>
      </c>
    </row>
    <row r="296" spans="1:65" s="14" customFormat="1" ht="11.25">
      <c r="B296" s="222"/>
      <c r="C296" s="223"/>
      <c r="D296" s="197" t="s">
        <v>164</v>
      </c>
      <c r="E296" s="224" t="s">
        <v>1</v>
      </c>
      <c r="F296" s="225" t="s">
        <v>166</v>
      </c>
      <c r="G296" s="223"/>
      <c r="H296" s="226">
        <v>42.9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164</v>
      </c>
      <c r="AU296" s="232" t="s">
        <v>85</v>
      </c>
      <c r="AV296" s="14" t="s">
        <v>149</v>
      </c>
      <c r="AW296" s="14" t="s">
        <v>32</v>
      </c>
      <c r="AX296" s="14" t="s">
        <v>8</v>
      </c>
      <c r="AY296" s="232" t="s">
        <v>142</v>
      </c>
    </row>
    <row r="297" spans="1:65" s="2" customFormat="1" ht="16.5" customHeight="1">
      <c r="A297" s="33"/>
      <c r="B297" s="34"/>
      <c r="C297" s="185" t="s">
        <v>430</v>
      </c>
      <c r="D297" s="185" t="s">
        <v>145</v>
      </c>
      <c r="E297" s="186" t="s">
        <v>1075</v>
      </c>
      <c r="F297" s="187" t="s">
        <v>1076</v>
      </c>
      <c r="G297" s="188" t="s">
        <v>285</v>
      </c>
      <c r="H297" s="189">
        <v>4</v>
      </c>
      <c r="I297" s="190"/>
      <c r="J297" s="189">
        <f>ROUND(I297*H297,0)</f>
        <v>0</v>
      </c>
      <c r="K297" s="187" t="s">
        <v>173</v>
      </c>
      <c r="L297" s="38"/>
      <c r="M297" s="191" t="s">
        <v>1</v>
      </c>
      <c r="N297" s="192" t="s">
        <v>41</v>
      </c>
      <c r="O297" s="70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5" t="s">
        <v>186</v>
      </c>
      <c r="AT297" s="195" t="s">
        <v>145</v>
      </c>
      <c r="AU297" s="195" t="s">
        <v>85</v>
      </c>
      <c r="AY297" s="16" t="s">
        <v>142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8</v>
      </c>
      <c r="BK297" s="196">
        <f>ROUND(I297*H297,0)</f>
        <v>0</v>
      </c>
      <c r="BL297" s="16" t="s">
        <v>186</v>
      </c>
      <c r="BM297" s="195" t="s">
        <v>468</v>
      </c>
    </row>
    <row r="298" spans="1:65" s="2" customFormat="1" ht="11.25">
      <c r="A298" s="33"/>
      <c r="B298" s="34"/>
      <c r="C298" s="35"/>
      <c r="D298" s="197" t="s">
        <v>150</v>
      </c>
      <c r="E298" s="35"/>
      <c r="F298" s="198" t="s">
        <v>1077</v>
      </c>
      <c r="G298" s="35"/>
      <c r="H298" s="35"/>
      <c r="I298" s="199"/>
      <c r="J298" s="35"/>
      <c r="K298" s="35"/>
      <c r="L298" s="38"/>
      <c r="M298" s="200"/>
      <c r="N298" s="201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150</v>
      </c>
      <c r="AU298" s="16" t="s">
        <v>85</v>
      </c>
    </row>
    <row r="299" spans="1:65" s="2" customFormat="1" ht="16.5" customHeight="1">
      <c r="A299" s="33"/>
      <c r="B299" s="34"/>
      <c r="C299" s="185" t="s">
        <v>291</v>
      </c>
      <c r="D299" s="185" t="s">
        <v>145</v>
      </c>
      <c r="E299" s="186" t="s">
        <v>1078</v>
      </c>
      <c r="F299" s="187" t="s">
        <v>1079</v>
      </c>
      <c r="G299" s="188" t="s">
        <v>285</v>
      </c>
      <c r="H299" s="189">
        <v>44</v>
      </c>
      <c r="I299" s="190"/>
      <c r="J299" s="189">
        <f>ROUND(I299*H299,0)</f>
        <v>0</v>
      </c>
      <c r="K299" s="187" t="s">
        <v>173</v>
      </c>
      <c r="L299" s="38"/>
      <c r="M299" s="191" t="s">
        <v>1</v>
      </c>
      <c r="N299" s="192" t="s">
        <v>41</v>
      </c>
      <c r="O299" s="70"/>
      <c r="P299" s="193">
        <f>O299*H299</f>
        <v>0</v>
      </c>
      <c r="Q299" s="193">
        <v>0</v>
      </c>
      <c r="R299" s="193">
        <f>Q299*H299</f>
        <v>0</v>
      </c>
      <c r="S299" s="193">
        <v>0</v>
      </c>
      <c r="T299" s="194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5" t="s">
        <v>186</v>
      </c>
      <c r="AT299" s="195" t="s">
        <v>145</v>
      </c>
      <c r="AU299" s="195" t="s">
        <v>85</v>
      </c>
      <c r="AY299" s="16" t="s">
        <v>142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6" t="s">
        <v>8</v>
      </c>
      <c r="BK299" s="196">
        <f>ROUND(I299*H299,0)</f>
        <v>0</v>
      </c>
      <c r="BL299" s="16" t="s">
        <v>186</v>
      </c>
      <c r="BM299" s="195" t="s">
        <v>472</v>
      </c>
    </row>
    <row r="300" spans="1:65" s="2" customFormat="1" ht="11.25">
      <c r="A300" s="33"/>
      <c r="B300" s="34"/>
      <c r="C300" s="35"/>
      <c r="D300" s="197" t="s">
        <v>150</v>
      </c>
      <c r="E300" s="35"/>
      <c r="F300" s="198" t="s">
        <v>1080</v>
      </c>
      <c r="G300" s="35"/>
      <c r="H300" s="35"/>
      <c r="I300" s="199"/>
      <c r="J300" s="35"/>
      <c r="K300" s="35"/>
      <c r="L300" s="38"/>
      <c r="M300" s="200"/>
      <c r="N300" s="201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150</v>
      </c>
      <c r="AU300" s="16" t="s">
        <v>85</v>
      </c>
    </row>
    <row r="301" spans="1:65" s="13" customFormat="1" ht="11.25">
      <c r="B301" s="211"/>
      <c r="C301" s="212"/>
      <c r="D301" s="197" t="s">
        <v>164</v>
      </c>
      <c r="E301" s="213" t="s">
        <v>1</v>
      </c>
      <c r="F301" s="214" t="s">
        <v>1081</v>
      </c>
      <c r="G301" s="212"/>
      <c r="H301" s="215">
        <v>44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164</v>
      </c>
      <c r="AU301" s="221" t="s">
        <v>85</v>
      </c>
      <c r="AV301" s="13" t="s">
        <v>85</v>
      </c>
      <c r="AW301" s="13" t="s">
        <v>32</v>
      </c>
      <c r="AX301" s="13" t="s">
        <v>76</v>
      </c>
      <c r="AY301" s="221" t="s">
        <v>142</v>
      </c>
    </row>
    <row r="302" spans="1:65" s="14" customFormat="1" ht="11.25">
      <c r="B302" s="222"/>
      <c r="C302" s="223"/>
      <c r="D302" s="197" t="s">
        <v>164</v>
      </c>
      <c r="E302" s="224" t="s">
        <v>1</v>
      </c>
      <c r="F302" s="225" t="s">
        <v>166</v>
      </c>
      <c r="G302" s="223"/>
      <c r="H302" s="226">
        <v>44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164</v>
      </c>
      <c r="AU302" s="232" t="s">
        <v>85</v>
      </c>
      <c r="AV302" s="14" t="s">
        <v>149</v>
      </c>
      <c r="AW302" s="14" t="s">
        <v>32</v>
      </c>
      <c r="AX302" s="14" t="s">
        <v>8</v>
      </c>
      <c r="AY302" s="232" t="s">
        <v>142</v>
      </c>
    </row>
    <row r="303" spans="1:65" s="2" customFormat="1" ht="16.5" customHeight="1">
      <c r="A303" s="33"/>
      <c r="B303" s="34"/>
      <c r="C303" s="202" t="s">
        <v>440</v>
      </c>
      <c r="D303" s="202" t="s">
        <v>152</v>
      </c>
      <c r="E303" s="203" t="s">
        <v>1082</v>
      </c>
      <c r="F303" s="204" t="s">
        <v>1083</v>
      </c>
      <c r="G303" s="205" t="s">
        <v>285</v>
      </c>
      <c r="H303" s="206">
        <v>44</v>
      </c>
      <c r="I303" s="207"/>
      <c r="J303" s="206">
        <f>ROUND(I303*H303,0)</f>
        <v>0</v>
      </c>
      <c r="K303" s="204" t="s">
        <v>173</v>
      </c>
      <c r="L303" s="208"/>
      <c r="M303" s="209" t="s">
        <v>1</v>
      </c>
      <c r="N303" s="210" t="s">
        <v>41</v>
      </c>
      <c r="O303" s="70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5" t="s">
        <v>224</v>
      </c>
      <c r="AT303" s="195" t="s">
        <v>152</v>
      </c>
      <c r="AU303" s="195" t="s">
        <v>85</v>
      </c>
      <c r="AY303" s="16" t="s">
        <v>142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8</v>
      </c>
      <c r="BK303" s="196">
        <f>ROUND(I303*H303,0)</f>
        <v>0</v>
      </c>
      <c r="BL303" s="16" t="s">
        <v>186</v>
      </c>
      <c r="BM303" s="195" t="s">
        <v>477</v>
      </c>
    </row>
    <row r="304" spans="1:65" s="2" customFormat="1" ht="11.25">
      <c r="A304" s="33"/>
      <c r="B304" s="34"/>
      <c r="C304" s="35"/>
      <c r="D304" s="197" t="s">
        <v>150</v>
      </c>
      <c r="E304" s="35"/>
      <c r="F304" s="198" t="s">
        <v>1083</v>
      </c>
      <c r="G304" s="35"/>
      <c r="H304" s="35"/>
      <c r="I304" s="199"/>
      <c r="J304" s="35"/>
      <c r="K304" s="35"/>
      <c r="L304" s="38"/>
      <c r="M304" s="200"/>
      <c r="N304" s="201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150</v>
      </c>
      <c r="AU304" s="16" t="s">
        <v>85</v>
      </c>
    </row>
    <row r="305" spans="1:65" s="2" customFormat="1" ht="16.5" customHeight="1">
      <c r="A305" s="33"/>
      <c r="B305" s="34"/>
      <c r="C305" s="185" t="s">
        <v>295</v>
      </c>
      <c r="D305" s="185" t="s">
        <v>145</v>
      </c>
      <c r="E305" s="186" t="s">
        <v>1084</v>
      </c>
      <c r="F305" s="187" t="s">
        <v>1085</v>
      </c>
      <c r="G305" s="188" t="s">
        <v>285</v>
      </c>
      <c r="H305" s="189">
        <v>4</v>
      </c>
      <c r="I305" s="190"/>
      <c r="J305" s="189">
        <f>ROUND(I305*H305,0)</f>
        <v>0</v>
      </c>
      <c r="K305" s="187" t="s">
        <v>173</v>
      </c>
      <c r="L305" s="38"/>
      <c r="M305" s="191" t="s">
        <v>1</v>
      </c>
      <c r="N305" s="192" t="s">
        <v>41</v>
      </c>
      <c r="O305" s="70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5" t="s">
        <v>186</v>
      </c>
      <c r="AT305" s="195" t="s">
        <v>145</v>
      </c>
      <c r="AU305" s="195" t="s">
        <v>85</v>
      </c>
      <c r="AY305" s="16" t="s">
        <v>142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8</v>
      </c>
      <c r="BK305" s="196">
        <f>ROUND(I305*H305,0)</f>
        <v>0</v>
      </c>
      <c r="BL305" s="16" t="s">
        <v>186</v>
      </c>
      <c r="BM305" s="195" t="s">
        <v>481</v>
      </c>
    </row>
    <row r="306" spans="1:65" s="2" customFormat="1" ht="11.25">
      <c r="A306" s="33"/>
      <c r="B306" s="34"/>
      <c r="C306" s="35"/>
      <c r="D306" s="197" t="s">
        <v>150</v>
      </c>
      <c r="E306" s="35"/>
      <c r="F306" s="198" t="s">
        <v>1086</v>
      </c>
      <c r="G306" s="35"/>
      <c r="H306" s="35"/>
      <c r="I306" s="199"/>
      <c r="J306" s="35"/>
      <c r="K306" s="35"/>
      <c r="L306" s="38"/>
      <c r="M306" s="200"/>
      <c r="N306" s="201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150</v>
      </c>
      <c r="AU306" s="16" t="s">
        <v>85</v>
      </c>
    </row>
    <row r="307" spans="1:65" s="2" customFormat="1" ht="16.5" customHeight="1">
      <c r="A307" s="33"/>
      <c r="B307" s="34"/>
      <c r="C307" s="202" t="s">
        <v>450</v>
      </c>
      <c r="D307" s="202" t="s">
        <v>152</v>
      </c>
      <c r="E307" s="203" t="s">
        <v>1087</v>
      </c>
      <c r="F307" s="204" t="s">
        <v>1088</v>
      </c>
      <c r="G307" s="205" t="s">
        <v>285</v>
      </c>
      <c r="H307" s="206">
        <v>4</v>
      </c>
      <c r="I307" s="207"/>
      <c r="J307" s="206">
        <f>ROUND(I307*H307,0)</f>
        <v>0</v>
      </c>
      <c r="K307" s="204" t="s">
        <v>173</v>
      </c>
      <c r="L307" s="208"/>
      <c r="M307" s="209" t="s">
        <v>1</v>
      </c>
      <c r="N307" s="210" t="s">
        <v>41</v>
      </c>
      <c r="O307" s="70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5" t="s">
        <v>224</v>
      </c>
      <c r="AT307" s="195" t="s">
        <v>152</v>
      </c>
      <c r="AU307" s="195" t="s">
        <v>85</v>
      </c>
      <c r="AY307" s="16" t="s">
        <v>142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8</v>
      </c>
      <c r="BK307" s="196">
        <f>ROUND(I307*H307,0)</f>
        <v>0</v>
      </c>
      <c r="BL307" s="16" t="s">
        <v>186</v>
      </c>
      <c r="BM307" s="195" t="s">
        <v>487</v>
      </c>
    </row>
    <row r="308" spans="1:65" s="2" customFormat="1" ht="11.25">
      <c r="A308" s="33"/>
      <c r="B308" s="34"/>
      <c r="C308" s="35"/>
      <c r="D308" s="197" t="s">
        <v>150</v>
      </c>
      <c r="E308" s="35"/>
      <c r="F308" s="198" t="s">
        <v>1088</v>
      </c>
      <c r="G308" s="35"/>
      <c r="H308" s="35"/>
      <c r="I308" s="199"/>
      <c r="J308" s="35"/>
      <c r="K308" s="35"/>
      <c r="L308" s="38"/>
      <c r="M308" s="200"/>
      <c r="N308" s="201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150</v>
      </c>
      <c r="AU308" s="16" t="s">
        <v>85</v>
      </c>
    </row>
    <row r="309" spans="1:65" s="2" customFormat="1" ht="21.75" customHeight="1">
      <c r="A309" s="33"/>
      <c r="B309" s="34"/>
      <c r="C309" s="185" t="s">
        <v>299</v>
      </c>
      <c r="D309" s="185" t="s">
        <v>145</v>
      </c>
      <c r="E309" s="186" t="s">
        <v>1089</v>
      </c>
      <c r="F309" s="187" t="s">
        <v>1090</v>
      </c>
      <c r="G309" s="188" t="s">
        <v>285</v>
      </c>
      <c r="H309" s="189">
        <v>8</v>
      </c>
      <c r="I309" s="190"/>
      <c r="J309" s="189">
        <f>ROUND(I309*H309,0)</f>
        <v>0</v>
      </c>
      <c r="K309" s="187" t="s">
        <v>173</v>
      </c>
      <c r="L309" s="38"/>
      <c r="M309" s="191" t="s">
        <v>1</v>
      </c>
      <c r="N309" s="192" t="s">
        <v>41</v>
      </c>
      <c r="O309" s="70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5" t="s">
        <v>186</v>
      </c>
      <c r="AT309" s="195" t="s">
        <v>145</v>
      </c>
      <c r="AU309" s="195" t="s">
        <v>85</v>
      </c>
      <c r="AY309" s="16" t="s">
        <v>142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6" t="s">
        <v>8</v>
      </c>
      <c r="BK309" s="196">
        <f>ROUND(I309*H309,0)</f>
        <v>0</v>
      </c>
      <c r="BL309" s="16" t="s">
        <v>186</v>
      </c>
      <c r="BM309" s="195" t="s">
        <v>494</v>
      </c>
    </row>
    <row r="310" spans="1:65" s="2" customFormat="1" ht="11.25">
      <c r="A310" s="33"/>
      <c r="B310" s="34"/>
      <c r="C310" s="35"/>
      <c r="D310" s="197" t="s">
        <v>150</v>
      </c>
      <c r="E310" s="35"/>
      <c r="F310" s="198" t="s">
        <v>1091</v>
      </c>
      <c r="G310" s="35"/>
      <c r="H310" s="35"/>
      <c r="I310" s="199"/>
      <c r="J310" s="35"/>
      <c r="K310" s="35"/>
      <c r="L310" s="38"/>
      <c r="M310" s="200"/>
      <c r="N310" s="201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150</v>
      </c>
      <c r="AU310" s="16" t="s">
        <v>85</v>
      </c>
    </row>
    <row r="311" spans="1:65" s="2" customFormat="1" ht="16.5" customHeight="1">
      <c r="A311" s="33"/>
      <c r="B311" s="34"/>
      <c r="C311" s="202" t="s">
        <v>465</v>
      </c>
      <c r="D311" s="202" t="s">
        <v>152</v>
      </c>
      <c r="E311" s="203" t="s">
        <v>1092</v>
      </c>
      <c r="F311" s="204" t="s">
        <v>1093</v>
      </c>
      <c r="G311" s="205" t="s">
        <v>285</v>
      </c>
      <c r="H311" s="206">
        <v>8</v>
      </c>
      <c r="I311" s="207"/>
      <c r="J311" s="206">
        <f>ROUND(I311*H311,0)</f>
        <v>0</v>
      </c>
      <c r="K311" s="204" t="s">
        <v>173</v>
      </c>
      <c r="L311" s="208"/>
      <c r="M311" s="209" t="s">
        <v>1</v>
      </c>
      <c r="N311" s="210" t="s">
        <v>41</v>
      </c>
      <c r="O311" s="70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5" t="s">
        <v>224</v>
      </c>
      <c r="AT311" s="195" t="s">
        <v>152</v>
      </c>
      <c r="AU311" s="195" t="s">
        <v>85</v>
      </c>
      <c r="AY311" s="16" t="s">
        <v>142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8</v>
      </c>
      <c r="BK311" s="196">
        <f>ROUND(I311*H311,0)</f>
        <v>0</v>
      </c>
      <c r="BL311" s="16" t="s">
        <v>186</v>
      </c>
      <c r="BM311" s="195" t="s">
        <v>497</v>
      </c>
    </row>
    <row r="312" spans="1:65" s="2" customFormat="1" ht="11.25">
      <c r="A312" s="33"/>
      <c r="B312" s="34"/>
      <c r="C312" s="35"/>
      <c r="D312" s="197" t="s">
        <v>150</v>
      </c>
      <c r="E312" s="35"/>
      <c r="F312" s="198" t="s">
        <v>1093</v>
      </c>
      <c r="G312" s="35"/>
      <c r="H312" s="35"/>
      <c r="I312" s="199"/>
      <c r="J312" s="35"/>
      <c r="K312" s="35"/>
      <c r="L312" s="38"/>
      <c r="M312" s="200"/>
      <c r="N312" s="201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150</v>
      </c>
      <c r="AU312" s="16" t="s">
        <v>85</v>
      </c>
    </row>
    <row r="313" spans="1:65" s="2" customFormat="1" ht="24.2" customHeight="1">
      <c r="A313" s="33"/>
      <c r="B313" s="34"/>
      <c r="C313" s="185" t="s">
        <v>303</v>
      </c>
      <c r="D313" s="185" t="s">
        <v>145</v>
      </c>
      <c r="E313" s="186" t="s">
        <v>1094</v>
      </c>
      <c r="F313" s="187" t="s">
        <v>1095</v>
      </c>
      <c r="G313" s="188" t="s">
        <v>148</v>
      </c>
      <c r="H313" s="189">
        <v>45</v>
      </c>
      <c r="I313" s="190"/>
      <c r="J313" s="189">
        <f>ROUND(I313*H313,0)</f>
        <v>0</v>
      </c>
      <c r="K313" s="187" t="s">
        <v>173</v>
      </c>
      <c r="L313" s="38"/>
      <c r="M313" s="191" t="s">
        <v>1</v>
      </c>
      <c r="N313" s="192" t="s">
        <v>41</v>
      </c>
      <c r="O313" s="70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5" t="s">
        <v>186</v>
      </c>
      <c r="AT313" s="195" t="s">
        <v>145</v>
      </c>
      <c r="AU313" s="195" t="s">
        <v>85</v>
      </c>
      <c r="AY313" s="16" t="s">
        <v>142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8</v>
      </c>
      <c r="BK313" s="196">
        <f>ROUND(I313*H313,0)</f>
        <v>0</v>
      </c>
      <c r="BL313" s="16" t="s">
        <v>186</v>
      </c>
      <c r="BM313" s="195" t="s">
        <v>500</v>
      </c>
    </row>
    <row r="314" spans="1:65" s="2" customFormat="1" ht="19.5">
      <c r="A314" s="33"/>
      <c r="B314" s="34"/>
      <c r="C314" s="35"/>
      <c r="D314" s="197" t="s">
        <v>150</v>
      </c>
      <c r="E314" s="35"/>
      <c r="F314" s="198" t="s">
        <v>1096</v>
      </c>
      <c r="G314" s="35"/>
      <c r="H314" s="35"/>
      <c r="I314" s="199"/>
      <c r="J314" s="35"/>
      <c r="K314" s="35"/>
      <c r="L314" s="38"/>
      <c r="M314" s="200"/>
      <c r="N314" s="201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150</v>
      </c>
      <c r="AU314" s="16" t="s">
        <v>85</v>
      </c>
    </row>
    <row r="315" spans="1:65" s="13" customFormat="1" ht="11.25">
      <c r="B315" s="211"/>
      <c r="C315" s="212"/>
      <c r="D315" s="197" t="s">
        <v>164</v>
      </c>
      <c r="E315" s="213" t="s">
        <v>1</v>
      </c>
      <c r="F315" s="214" t="s">
        <v>1097</v>
      </c>
      <c r="G315" s="212"/>
      <c r="H315" s="215">
        <v>45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164</v>
      </c>
      <c r="AU315" s="221" t="s">
        <v>85</v>
      </c>
      <c r="AV315" s="13" t="s">
        <v>85</v>
      </c>
      <c r="AW315" s="13" t="s">
        <v>32</v>
      </c>
      <c r="AX315" s="13" t="s">
        <v>76</v>
      </c>
      <c r="AY315" s="221" t="s">
        <v>142</v>
      </c>
    </row>
    <row r="316" spans="1:65" s="14" customFormat="1" ht="11.25">
      <c r="B316" s="222"/>
      <c r="C316" s="223"/>
      <c r="D316" s="197" t="s">
        <v>164</v>
      </c>
      <c r="E316" s="224" t="s">
        <v>1</v>
      </c>
      <c r="F316" s="225" t="s">
        <v>166</v>
      </c>
      <c r="G316" s="223"/>
      <c r="H316" s="226">
        <v>45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164</v>
      </c>
      <c r="AU316" s="232" t="s">
        <v>85</v>
      </c>
      <c r="AV316" s="14" t="s">
        <v>149</v>
      </c>
      <c r="AW316" s="14" t="s">
        <v>32</v>
      </c>
      <c r="AX316" s="14" t="s">
        <v>8</v>
      </c>
      <c r="AY316" s="232" t="s">
        <v>142</v>
      </c>
    </row>
    <row r="317" spans="1:65" s="2" customFormat="1" ht="24.2" customHeight="1">
      <c r="A317" s="33"/>
      <c r="B317" s="34"/>
      <c r="C317" s="185" t="s">
        <v>474</v>
      </c>
      <c r="D317" s="185" t="s">
        <v>145</v>
      </c>
      <c r="E317" s="186" t="s">
        <v>1098</v>
      </c>
      <c r="F317" s="187" t="s">
        <v>1099</v>
      </c>
      <c r="G317" s="188" t="s">
        <v>148</v>
      </c>
      <c r="H317" s="189">
        <v>8</v>
      </c>
      <c r="I317" s="190"/>
      <c r="J317" s="189">
        <f>ROUND(I317*H317,0)</f>
        <v>0</v>
      </c>
      <c r="K317" s="187" t="s">
        <v>173</v>
      </c>
      <c r="L317" s="38"/>
      <c r="M317" s="191" t="s">
        <v>1</v>
      </c>
      <c r="N317" s="192" t="s">
        <v>41</v>
      </c>
      <c r="O317" s="70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5" t="s">
        <v>186</v>
      </c>
      <c r="AT317" s="195" t="s">
        <v>145</v>
      </c>
      <c r="AU317" s="195" t="s">
        <v>85</v>
      </c>
      <c r="AY317" s="16" t="s">
        <v>142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8</v>
      </c>
      <c r="BK317" s="196">
        <f>ROUND(I317*H317,0)</f>
        <v>0</v>
      </c>
      <c r="BL317" s="16" t="s">
        <v>186</v>
      </c>
      <c r="BM317" s="195" t="s">
        <v>98</v>
      </c>
    </row>
    <row r="318" spans="1:65" s="2" customFormat="1" ht="19.5">
      <c r="A318" s="33"/>
      <c r="B318" s="34"/>
      <c r="C318" s="35"/>
      <c r="D318" s="197" t="s">
        <v>150</v>
      </c>
      <c r="E318" s="35"/>
      <c r="F318" s="198" t="s">
        <v>1100</v>
      </c>
      <c r="G318" s="35"/>
      <c r="H318" s="35"/>
      <c r="I318" s="199"/>
      <c r="J318" s="35"/>
      <c r="K318" s="35"/>
      <c r="L318" s="38"/>
      <c r="M318" s="200"/>
      <c r="N318" s="201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150</v>
      </c>
      <c r="AU318" s="16" t="s">
        <v>85</v>
      </c>
    </row>
    <row r="319" spans="1:65" s="2" customFormat="1" ht="24.2" customHeight="1">
      <c r="A319" s="33"/>
      <c r="B319" s="34"/>
      <c r="C319" s="185" t="s">
        <v>308</v>
      </c>
      <c r="D319" s="185" t="s">
        <v>145</v>
      </c>
      <c r="E319" s="186" t="s">
        <v>563</v>
      </c>
      <c r="F319" s="187" t="s">
        <v>564</v>
      </c>
      <c r="G319" s="188" t="s">
        <v>486</v>
      </c>
      <c r="H319" s="190"/>
      <c r="I319" s="190"/>
      <c r="J319" s="189">
        <f>ROUND(I319*H319,0)</f>
        <v>0</v>
      </c>
      <c r="K319" s="187" t="s">
        <v>173</v>
      </c>
      <c r="L319" s="38"/>
      <c r="M319" s="191" t="s">
        <v>1</v>
      </c>
      <c r="N319" s="192" t="s">
        <v>41</v>
      </c>
      <c r="O319" s="70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5" t="s">
        <v>186</v>
      </c>
      <c r="AT319" s="195" t="s">
        <v>145</v>
      </c>
      <c r="AU319" s="195" t="s">
        <v>85</v>
      </c>
      <c r="AY319" s="16" t="s">
        <v>142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8</v>
      </c>
      <c r="BK319" s="196">
        <f>ROUND(I319*H319,0)</f>
        <v>0</v>
      </c>
      <c r="BL319" s="16" t="s">
        <v>186</v>
      </c>
      <c r="BM319" s="195" t="s">
        <v>506</v>
      </c>
    </row>
    <row r="320" spans="1:65" s="2" customFormat="1" ht="29.25">
      <c r="A320" s="33"/>
      <c r="B320" s="34"/>
      <c r="C320" s="35"/>
      <c r="D320" s="197" t="s">
        <v>150</v>
      </c>
      <c r="E320" s="35"/>
      <c r="F320" s="198" t="s">
        <v>566</v>
      </c>
      <c r="G320" s="35"/>
      <c r="H320" s="35"/>
      <c r="I320" s="199"/>
      <c r="J320" s="35"/>
      <c r="K320" s="35"/>
      <c r="L320" s="38"/>
      <c r="M320" s="200"/>
      <c r="N320" s="201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150</v>
      </c>
      <c r="AU320" s="16" t="s">
        <v>85</v>
      </c>
    </row>
    <row r="321" spans="1:65" s="12" customFormat="1" ht="22.9" customHeight="1">
      <c r="B321" s="169"/>
      <c r="C321" s="170"/>
      <c r="D321" s="171" t="s">
        <v>75</v>
      </c>
      <c r="E321" s="183" t="s">
        <v>583</v>
      </c>
      <c r="F321" s="183" t="s">
        <v>584</v>
      </c>
      <c r="G321" s="170"/>
      <c r="H321" s="170"/>
      <c r="I321" s="173"/>
      <c r="J321" s="184">
        <f>BK321</f>
        <v>0</v>
      </c>
      <c r="K321" s="170"/>
      <c r="L321" s="175"/>
      <c r="M321" s="176"/>
      <c r="N321" s="177"/>
      <c r="O321" s="177"/>
      <c r="P321" s="178">
        <f>SUM(P322:P335)</f>
        <v>0</v>
      </c>
      <c r="Q321" s="177"/>
      <c r="R321" s="178">
        <f>SUM(R322:R335)</f>
        <v>0</v>
      </c>
      <c r="S321" s="177"/>
      <c r="T321" s="179">
        <f>SUM(T322:T335)</f>
        <v>0</v>
      </c>
      <c r="AR321" s="180" t="s">
        <v>85</v>
      </c>
      <c r="AT321" s="181" t="s">
        <v>75</v>
      </c>
      <c r="AU321" s="181" t="s">
        <v>8</v>
      </c>
      <c r="AY321" s="180" t="s">
        <v>142</v>
      </c>
      <c r="BK321" s="182">
        <f>SUM(BK322:BK335)</f>
        <v>0</v>
      </c>
    </row>
    <row r="322" spans="1:65" s="2" customFormat="1" ht="16.5" customHeight="1">
      <c r="A322" s="33"/>
      <c r="B322" s="34"/>
      <c r="C322" s="185" t="s">
        <v>483</v>
      </c>
      <c r="D322" s="185" t="s">
        <v>145</v>
      </c>
      <c r="E322" s="186" t="s">
        <v>1101</v>
      </c>
      <c r="F322" s="187" t="s">
        <v>1102</v>
      </c>
      <c r="G322" s="188" t="s">
        <v>162</v>
      </c>
      <c r="H322" s="189">
        <v>203.5</v>
      </c>
      <c r="I322" s="190"/>
      <c r="J322" s="189">
        <f>ROUND(I322*H322,0)</f>
        <v>0</v>
      </c>
      <c r="K322" s="187" t="s">
        <v>173</v>
      </c>
      <c r="L322" s="38"/>
      <c r="M322" s="191" t="s">
        <v>1</v>
      </c>
      <c r="N322" s="192" t="s">
        <v>41</v>
      </c>
      <c r="O322" s="70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5" t="s">
        <v>186</v>
      </c>
      <c r="AT322" s="195" t="s">
        <v>145</v>
      </c>
      <c r="AU322" s="195" t="s">
        <v>85</v>
      </c>
      <c r="AY322" s="16" t="s">
        <v>142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6" t="s">
        <v>8</v>
      </c>
      <c r="BK322" s="196">
        <f>ROUND(I322*H322,0)</f>
        <v>0</v>
      </c>
      <c r="BL322" s="16" t="s">
        <v>186</v>
      </c>
      <c r="BM322" s="195" t="s">
        <v>510</v>
      </c>
    </row>
    <row r="323" spans="1:65" s="2" customFormat="1" ht="11.25">
      <c r="A323" s="33"/>
      <c r="B323" s="34"/>
      <c r="C323" s="35"/>
      <c r="D323" s="197" t="s">
        <v>150</v>
      </c>
      <c r="E323" s="35"/>
      <c r="F323" s="198" t="s">
        <v>1103</v>
      </c>
      <c r="G323" s="35"/>
      <c r="H323" s="35"/>
      <c r="I323" s="199"/>
      <c r="J323" s="35"/>
      <c r="K323" s="35"/>
      <c r="L323" s="38"/>
      <c r="M323" s="200"/>
      <c r="N323" s="201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150</v>
      </c>
      <c r="AU323" s="16" t="s">
        <v>85</v>
      </c>
    </row>
    <row r="324" spans="1:65" s="2" customFormat="1" ht="16.5" customHeight="1">
      <c r="A324" s="33"/>
      <c r="B324" s="34"/>
      <c r="C324" s="185" t="s">
        <v>312</v>
      </c>
      <c r="D324" s="185" t="s">
        <v>145</v>
      </c>
      <c r="E324" s="186" t="s">
        <v>1104</v>
      </c>
      <c r="F324" s="187" t="s">
        <v>1105</v>
      </c>
      <c r="G324" s="188" t="s">
        <v>162</v>
      </c>
      <c r="H324" s="189">
        <v>8.35</v>
      </c>
      <c r="I324" s="190"/>
      <c r="J324" s="189">
        <f>ROUND(I324*H324,0)</f>
        <v>0</v>
      </c>
      <c r="K324" s="187" t="s">
        <v>173</v>
      </c>
      <c r="L324" s="38"/>
      <c r="M324" s="191" t="s">
        <v>1</v>
      </c>
      <c r="N324" s="192" t="s">
        <v>41</v>
      </c>
      <c r="O324" s="70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5" t="s">
        <v>186</v>
      </c>
      <c r="AT324" s="195" t="s">
        <v>145</v>
      </c>
      <c r="AU324" s="195" t="s">
        <v>85</v>
      </c>
      <c r="AY324" s="16" t="s">
        <v>142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6" t="s">
        <v>8</v>
      </c>
      <c r="BK324" s="196">
        <f>ROUND(I324*H324,0)</f>
        <v>0</v>
      </c>
      <c r="BL324" s="16" t="s">
        <v>186</v>
      </c>
      <c r="BM324" s="195" t="s">
        <v>515</v>
      </c>
    </row>
    <row r="325" spans="1:65" s="2" customFormat="1" ht="11.25">
      <c r="A325" s="33"/>
      <c r="B325" s="34"/>
      <c r="C325" s="35"/>
      <c r="D325" s="197" t="s">
        <v>150</v>
      </c>
      <c r="E325" s="35"/>
      <c r="F325" s="198" t="s">
        <v>1106</v>
      </c>
      <c r="G325" s="35"/>
      <c r="H325" s="35"/>
      <c r="I325" s="199"/>
      <c r="J325" s="35"/>
      <c r="K325" s="35"/>
      <c r="L325" s="38"/>
      <c r="M325" s="200"/>
      <c r="N325" s="201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150</v>
      </c>
      <c r="AU325" s="16" t="s">
        <v>85</v>
      </c>
    </row>
    <row r="326" spans="1:65" s="2" customFormat="1" ht="24.2" customHeight="1">
      <c r="A326" s="33"/>
      <c r="B326" s="34"/>
      <c r="C326" s="202" t="s">
        <v>499</v>
      </c>
      <c r="D326" s="202" t="s">
        <v>152</v>
      </c>
      <c r="E326" s="203" t="s">
        <v>692</v>
      </c>
      <c r="F326" s="204" t="s">
        <v>1107</v>
      </c>
      <c r="G326" s="205" t="s">
        <v>365</v>
      </c>
      <c r="H326" s="206">
        <v>152</v>
      </c>
      <c r="I326" s="207"/>
      <c r="J326" s="206">
        <f>ROUND(I326*H326,0)</f>
        <v>0</v>
      </c>
      <c r="K326" s="204" t="s">
        <v>1</v>
      </c>
      <c r="L326" s="208"/>
      <c r="M326" s="209" t="s">
        <v>1</v>
      </c>
      <c r="N326" s="210" t="s">
        <v>41</v>
      </c>
      <c r="O326" s="70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5" t="s">
        <v>224</v>
      </c>
      <c r="AT326" s="195" t="s">
        <v>152</v>
      </c>
      <c r="AU326" s="195" t="s">
        <v>85</v>
      </c>
      <c r="AY326" s="16" t="s">
        <v>142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8</v>
      </c>
      <c r="BK326" s="196">
        <f>ROUND(I326*H326,0)</f>
        <v>0</v>
      </c>
      <c r="BL326" s="16" t="s">
        <v>186</v>
      </c>
      <c r="BM326" s="195" t="s">
        <v>521</v>
      </c>
    </row>
    <row r="327" spans="1:65" s="2" customFormat="1" ht="11.25">
      <c r="A327" s="33"/>
      <c r="B327" s="34"/>
      <c r="C327" s="35"/>
      <c r="D327" s="197" t="s">
        <v>150</v>
      </c>
      <c r="E327" s="35"/>
      <c r="F327" s="198" t="s">
        <v>1108</v>
      </c>
      <c r="G327" s="35"/>
      <c r="H327" s="35"/>
      <c r="I327" s="199"/>
      <c r="J327" s="35"/>
      <c r="K327" s="35"/>
      <c r="L327" s="38"/>
      <c r="M327" s="200"/>
      <c r="N327" s="201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150</v>
      </c>
      <c r="AU327" s="16" t="s">
        <v>85</v>
      </c>
    </row>
    <row r="328" spans="1:65" s="2" customFormat="1" ht="24.2" customHeight="1">
      <c r="A328" s="33"/>
      <c r="B328" s="34"/>
      <c r="C328" s="185" t="s">
        <v>317</v>
      </c>
      <c r="D328" s="185" t="s">
        <v>145</v>
      </c>
      <c r="E328" s="186" t="s">
        <v>1109</v>
      </c>
      <c r="F328" s="187" t="s">
        <v>1110</v>
      </c>
      <c r="G328" s="188" t="s">
        <v>365</v>
      </c>
      <c r="H328" s="189">
        <v>11.57</v>
      </c>
      <c r="I328" s="190"/>
      <c r="J328" s="189">
        <f>ROUND(I328*H328,0)</f>
        <v>0</v>
      </c>
      <c r="K328" s="187" t="s">
        <v>173</v>
      </c>
      <c r="L328" s="38"/>
      <c r="M328" s="191" t="s">
        <v>1</v>
      </c>
      <c r="N328" s="192" t="s">
        <v>41</v>
      </c>
      <c r="O328" s="70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5" t="s">
        <v>186</v>
      </c>
      <c r="AT328" s="195" t="s">
        <v>145</v>
      </c>
      <c r="AU328" s="195" t="s">
        <v>85</v>
      </c>
      <c r="AY328" s="16" t="s">
        <v>142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6" t="s">
        <v>8</v>
      </c>
      <c r="BK328" s="196">
        <f>ROUND(I328*H328,0)</f>
        <v>0</v>
      </c>
      <c r="BL328" s="16" t="s">
        <v>186</v>
      </c>
      <c r="BM328" s="195" t="s">
        <v>527</v>
      </c>
    </row>
    <row r="329" spans="1:65" s="2" customFormat="1" ht="19.5">
      <c r="A329" s="33"/>
      <c r="B329" s="34"/>
      <c r="C329" s="35"/>
      <c r="D329" s="197" t="s">
        <v>150</v>
      </c>
      <c r="E329" s="35"/>
      <c r="F329" s="198" t="s">
        <v>1111</v>
      </c>
      <c r="G329" s="35"/>
      <c r="H329" s="35"/>
      <c r="I329" s="199"/>
      <c r="J329" s="35"/>
      <c r="K329" s="35"/>
      <c r="L329" s="38"/>
      <c r="M329" s="200"/>
      <c r="N329" s="201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150</v>
      </c>
      <c r="AU329" s="16" t="s">
        <v>85</v>
      </c>
    </row>
    <row r="330" spans="1:65" s="2" customFormat="1" ht="24.2" customHeight="1">
      <c r="A330" s="33"/>
      <c r="B330" s="34"/>
      <c r="C330" s="185" t="s">
        <v>512</v>
      </c>
      <c r="D330" s="185" t="s">
        <v>145</v>
      </c>
      <c r="E330" s="186" t="s">
        <v>585</v>
      </c>
      <c r="F330" s="187" t="s">
        <v>586</v>
      </c>
      <c r="G330" s="188" t="s">
        <v>365</v>
      </c>
      <c r="H330" s="189">
        <v>23.46</v>
      </c>
      <c r="I330" s="190"/>
      <c r="J330" s="189">
        <f>ROUND(I330*H330,0)</f>
        <v>0</v>
      </c>
      <c r="K330" s="187" t="s">
        <v>173</v>
      </c>
      <c r="L330" s="38"/>
      <c r="M330" s="191" t="s">
        <v>1</v>
      </c>
      <c r="N330" s="192" t="s">
        <v>41</v>
      </c>
      <c r="O330" s="70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5" t="s">
        <v>186</v>
      </c>
      <c r="AT330" s="195" t="s">
        <v>145</v>
      </c>
      <c r="AU330" s="195" t="s">
        <v>85</v>
      </c>
      <c r="AY330" s="16" t="s">
        <v>142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6" t="s">
        <v>8</v>
      </c>
      <c r="BK330" s="196">
        <f>ROUND(I330*H330,0)</f>
        <v>0</v>
      </c>
      <c r="BL330" s="16" t="s">
        <v>186</v>
      </c>
      <c r="BM330" s="195" t="s">
        <v>532</v>
      </c>
    </row>
    <row r="331" spans="1:65" s="2" customFormat="1" ht="19.5">
      <c r="A331" s="33"/>
      <c r="B331" s="34"/>
      <c r="C331" s="35"/>
      <c r="D331" s="197" t="s">
        <v>150</v>
      </c>
      <c r="E331" s="35"/>
      <c r="F331" s="198" t="s">
        <v>588</v>
      </c>
      <c r="G331" s="35"/>
      <c r="H331" s="35"/>
      <c r="I331" s="199"/>
      <c r="J331" s="35"/>
      <c r="K331" s="35"/>
      <c r="L331" s="38"/>
      <c r="M331" s="200"/>
      <c r="N331" s="201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150</v>
      </c>
      <c r="AU331" s="16" t="s">
        <v>85</v>
      </c>
    </row>
    <row r="332" spans="1:65" s="2" customFormat="1" ht="24.2" customHeight="1">
      <c r="A332" s="33"/>
      <c r="B332" s="34"/>
      <c r="C332" s="185" t="s">
        <v>321</v>
      </c>
      <c r="D332" s="185" t="s">
        <v>145</v>
      </c>
      <c r="E332" s="186" t="s">
        <v>1112</v>
      </c>
      <c r="F332" s="187" t="s">
        <v>1113</v>
      </c>
      <c r="G332" s="188" t="s">
        <v>365</v>
      </c>
      <c r="H332" s="189">
        <v>116.97</v>
      </c>
      <c r="I332" s="190"/>
      <c r="J332" s="189">
        <f>ROUND(I332*H332,0)</f>
        <v>0</v>
      </c>
      <c r="K332" s="187" t="s">
        <v>173</v>
      </c>
      <c r="L332" s="38"/>
      <c r="M332" s="191" t="s">
        <v>1</v>
      </c>
      <c r="N332" s="192" t="s">
        <v>41</v>
      </c>
      <c r="O332" s="70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5" t="s">
        <v>186</v>
      </c>
      <c r="AT332" s="195" t="s">
        <v>145</v>
      </c>
      <c r="AU332" s="195" t="s">
        <v>85</v>
      </c>
      <c r="AY332" s="16" t="s">
        <v>142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6" t="s">
        <v>8</v>
      </c>
      <c r="BK332" s="196">
        <f>ROUND(I332*H332,0)</f>
        <v>0</v>
      </c>
      <c r="BL332" s="16" t="s">
        <v>186</v>
      </c>
      <c r="BM332" s="195" t="s">
        <v>538</v>
      </c>
    </row>
    <row r="333" spans="1:65" s="2" customFormat="1" ht="19.5">
      <c r="A333" s="33"/>
      <c r="B333" s="34"/>
      <c r="C333" s="35"/>
      <c r="D333" s="197" t="s">
        <v>150</v>
      </c>
      <c r="E333" s="35"/>
      <c r="F333" s="198" t="s">
        <v>1114</v>
      </c>
      <c r="G333" s="35"/>
      <c r="H333" s="35"/>
      <c r="I333" s="199"/>
      <c r="J333" s="35"/>
      <c r="K333" s="35"/>
      <c r="L333" s="38"/>
      <c r="M333" s="200"/>
      <c r="N333" s="201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150</v>
      </c>
      <c r="AU333" s="16" t="s">
        <v>85</v>
      </c>
    </row>
    <row r="334" spans="1:65" s="2" customFormat="1" ht="24.2" customHeight="1">
      <c r="A334" s="33"/>
      <c r="B334" s="34"/>
      <c r="C334" s="185" t="s">
        <v>524</v>
      </c>
      <c r="D334" s="185" t="s">
        <v>145</v>
      </c>
      <c r="E334" s="186" t="s">
        <v>598</v>
      </c>
      <c r="F334" s="187" t="s">
        <v>599</v>
      </c>
      <c r="G334" s="188" t="s">
        <v>486</v>
      </c>
      <c r="H334" s="190"/>
      <c r="I334" s="190"/>
      <c r="J334" s="189">
        <f>ROUND(I334*H334,0)</f>
        <v>0</v>
      </c>
      <c r="K334" s="187" t="s">
        <v>173</v>
      </c>
      <c r="L334" s="38"/>
      <c r="M334" s="191" t="s">
        <v>1</v>
      </c>
      <c r="N334" s="192" t="s">
        <v>41</v>
      </c>
      <c r="O334" s="70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5" t="s">
        <v>186</v>
      </c>
      <c r="AT334" s="195" t="s">
        <v>145</v>
      </c>
      <c r="AU334" s="195" t="s">
        <v>85</v>
      </c>
      <c r="AY334" s="16" t="s">
        <v>142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6" t="s">
        <v>8</v>
      </c>
      <c r="BK334" s="196">
        <f>ROUND(I334*H334,0)</f>
        <v>0</v>
      </c>
      <c r="BL334" s="16" t="s">
        <v>186</v>
      </c>
      <c r="BM334" s="195" t="s">
        <v>543</v>
      </c>
    </row>
    <row r="335" spans="1:65" s="2" customFormat="1" ht="29.25">
      <c r="A335" s="33"/>
      <c r="B335" s="34"/>
      <c r="C335" s="35"/>
      <c r="D335" s="197" t="s">
        <v>150</v>
      </c>
      <c r="E335" s="35"/>
      <c r="F335" s="198" t="s">
        <v>601</v>
      </c>
      <c r="G335" s="35"/>
      <c r="H335" s="35"/>
      <c r="I335" s="199"/>
      <c r="J335" s="35"/>
      <c r="K335" s="35"/>
      <c r="L335" s="38"/>
      <c r="M335" s="200"/>
      <c r="N335" s="201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150</v>
      </c>
      <c r="AU335" s="16" t="s">
        <v>85</v>
      </c>
    </row>
    <row r="336" spans="1:65" s="12" customFormat="1" ht="22.9" customHeight="1">
      <c r="B336" s="169"/>
      <c r="C336" s="170"/>
      <c r="D336" s="171" t="s">
        <v>75</v>
      </c>
      <c r="E336" s="183" t="s">
        <v>1115</v>
      </c>
      <c r="F336" s="183" t="s">
        <v>1116</v>
      </c>
      <c r="G336" s="170"/>
      <c r="H336" s="170"/>
      <c r="I336" s="173"/>
      <c r="J336" s="184">
        <f>BK336</f>
        <v>0</v>
      </c>
      <c r="K336" s="170"/>
      <c r="L336" s="175"/>
      <c r="M336" s="176"/>
      <c r="N336" s="177"/>
      <c r="O336" s="177"/>
      <c r="P336" s="178">
        <f>SUM(P337:P392)</f>
        <v>0</v>
      </c>
      <c r="Q336" s="177"/>
      <c r="R336" s="178">
        <f>SUM(R337:R392)</f>
        <v>0</v>
      </c>
      <c r="S336" s="177"/>
      <c r="T336" s="179">
        <f>SUM(T337:T392)</f>
        <v>0</v>
      </c>
      <c r="AR336" s="180" t="s">
        <v>8</v>
      </c>
      <c r="AT336" s="181" t="s">
        <v>75</v>
      </c>
      <c r="AU336" s="181" t="s">
        <v>8</v>
      </c>
      <c r="AY336" s="180" t="s">
        <v>142</v>
      </c>
      <c r="BK336" s="182">
        <f>SUM(BK337:BK392)</f>
        <v>0</v>
      </c>
    </row>
    <row r="337" spans="1:65" s="2" customFormat="1" ht="24.2" customHeight="1">
      <c r="A337" s="33"/>
      <c r="B337" s="34"/>
      <c r="C337" s="185" t="s">
        <v>326</v>
      </c>
      <c r="D337" s="185" t="s">
        <v>145</v>
      </c>
      <c r="E337" s="186" t="s">
        <v>1117</v>
      </c>
      <c r="F337" s="187" t="s">
        <v>1118</v>
      </c>
      <c r="G337" s="188" t="s">
        <v>162</v>
      </c>
      <c r="H337" s="189">
        <v>258</v>
      </c>
      <c r="I337" s="190"/>
      <c r="J337" s="189">
        <f>ROUND(I337*H337,0)</f>
        <v>0</v>
      </c>
      <c r="K337" s="187" t="s">
        <v>173</v>
      </c>
      <c r="L337" s="38"/>
      <c r="M337" s="191" t="s">
        <v>1</v>
      </c>
      <c r="N337" s="192" t="s">
        <v>41</v>
      </c>
      <c r="O337" s="70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5" t="s">
        <v>149</v>
      </c>
      <c r="AT337" s="195" t="s">
        <v>145</v>
      </c>
      <c r="AU337" s="195" t="s">
        <v>85</v>
      </c>
      <c r="AY337" s="16" t="s">
        <v>142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8</v>
      </c>
      <c r="BK337" s="196">
        <f>ROUND(I337*H337,0)</f>
        <v>0</v>
      </c>
      <c r="BL337" s="16" t="s">
        <v>149</v>
      </c>
      <c r="BM337" s="195" t="s">
        <v>549</v>
      </c>
    </row>
    <row r="338" spans="1:65" s="2" customFormat="1" ht="19.5">
      <c r="A338" s="33"/>
      <c r="B338" s="34"/>
      <c r="C338" s="35"/>
      <c r="D338" s="197" t="s">
        <v>150</v>
      </c>
      <c r="E338" s="35"/>
      <c r="F338" s="198" t="s">
        <v>1119</v>
      </c>
      <c r="G338" s="35"/>
      <c r="H338" s="35"/>
      <c r="I338" s="199"/>
      <c r="J338" s="35"/>
      <c r="K338" s="35"/>
      <c r="L338" s="38"/>
      <c r="M338" s="200"/>
      <c r="N338" s="201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150</v>
      </c>
      <c r="AU338" s="16" t="s">
        <v>85</v>
      </c>
    </row>
    <row r="339" spans="1:65" s="13" customFormat="1" ht="11.25">
      <c r="B339" s="211"/>
      <c r="C339" s="212"/>
      <c r="D339" s="197" t="s">
        <v>164</v>
      </c>
      <c r="E339" s="213" t="s">
        <v>1</v>
      </c>
      <c r="F339" s="214" t="s">
        <v>1120</v>
      </c>
      <c r="G339" s="212"/>
      <c r="H339" s="215">
        <v>258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164</v>
      </c>
      <c r="AU339" s="221" t="s">
        <v>85</v>
      </c>
      <c r="AV339" s="13" t="s">
        <v>85</v>
      </c>
      <c r="AW339" s="13" t="s">
        <v>32</v>
      </c>
      <c r="AX339" s="13" t="s">
        <v>76</v>
      </c>
      <c r="AY339" s="221" t="s">
        <v>142</v>
      </c>
    </row>
    <row r="340" spans="1:65" s="14" customFormat="1" ht="11.25">
      <c r="B340" s="222"/>
      <c r="C340" s="223"/>
      <c r="D340" s="197" t="s">
        <v>164</v>
      </c>
      <c r="E340" s="224" t="s">
        <v>1</v>
      </c>
      <c r="F340" s="225" t="s">
        <v>166</v>
      </c>
      <c r="G340" s="223"/>
      <c r="H340" s="226">
        <v>258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164</v>
      </c>
      <c r="AU340" s="232" t="s">
        <v>85</v>
      </c>
      <c r="AV340" s="14" t="s">
        <v>149</v>
      </c>
      <c r="AW340" s="14" t="s">
        <v>32</v>
      </c>
      <c r="AX340" s="14" t="s">
        <v>8</v>
      </c>
      <c r="AY340" s="232" t="s">
        <v>142</v>
      </c>
    </row>
    <row r="341" spans="1:65" s="2" customFormat="1" ht="49.15" customHeight="1">
      <c r="A341" s="33"/>
      <c r="B341" s="34"/>
      <c r="C341" s="202" t="s">
        <v>535</v>
      </c>
      <c r="D341" s="202" t="s">
        <v>152</v>
      </c>
      <c r="E341" s="203" t="s">
        <v>1121</v>
      </c>
      <c r="F341" s="204" t="s">
        <v>1122</v>
      </c>
      <c r="G341" s="205" t="s">
        <v>162</v>
      </c>
      <c r="H341" s="206">
        <v>296.7</v>
      </c>
      <c r="I341" s="207"/>
      <c r="J341" s="206">
        <f>ROUND(I341*H341,0)</f>
        <v>0</v>
      </c>
      <c r="K341" s="204" t="s">
        <v>173</v>
      </c>
      <c r="L341" s="208"/>
      <c r="M341" s="209" t="s">
        <v>1</v>
      </c>
      <c r="N341" s="210" t="s">
        <v>41</v>
      </c>
      <c r="O341" s="70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5" t="s">
        <v>156</v>
      </c>
      <c r="AT341" s="195" t="s">
        <v>152</v>
      </c>
      <c r="AU341" s="195" t="s">
        <v>85</v>
      </c>
      <c r="AY341" s="16" t="s">
        <v>142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8</v>
      </c>
      <c r="BK341" s="196">
        <f>ROUND(I341*H341,0)</f>
        <v>0</v>
      </c>
      <c r="BL341" s="16" t="s">
        <v>149</v>
      </c>
      <c r="BM341" s="195" t="s">
        <v>554</v>
      </c>
    </row>
    <row r="342" spans="1:65" s="2" customFormat="1" ht="29.25">
      <c r="A342" s="33"/>
      <c r="B342" s="34"/>
      <c r="C342" s="35"/>
      <c r="D342" s="197" t="s">
        <v>150</v>
      </c>
      <c r="E342" s="35"/>
      <c r="F342" s="198" t="s">
        <v>1122</v>
      </c>
      <c r="G342" s="35"/>
      <c r="H342" s="35"/>
      <c r="I342" s="199"/>
      <c r="J342" s="35"/>
      <c r="K342" s="35"/>
      <c r="L342" s="38"/>
      <c r="M342" s="200"/>
      <c r="N342" s="201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150</v>
      </c>
      <c r="AU342" s="16" t="s">
        <v>85</v>
      </c>
    </row>
    <row r="343" spans="1:65" s="13" customFormat="1" ht="11.25">
      <c r="B343" s="211"/>
      <c r="C343" s="212"/>
      <c r="D343" s="197" t="s">
        <v>164</v>
      </c>
      <c r="E343" s="213" t="s">
        <v>1</v>
      </c>
      <c r="F343" s="214" t="s">
        <v>1123</v>
      </c>
      <c r="G343" s="212"/>
      <c r="H343" s="215">
        <v>296.7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164</v>
      </c>
      <c r="AU343" s="221" t="s">
        <v>85</v>
      </c>
      <c r="AV343" s="13" t="s">
        <v>85</v>
      </c>
      <c r="AW343" s="13" t="s">
        <v>32</v>
      </c>
      <c r="AX343" s="13" t="s">
        <v>76</v>
      </c>
      <c r="AY343" s="221" t="s">
        <v>142</v>
      </c>
    </row>
    <row r="344" spans="1:65" s="14" customFormat="1" ht="11.25">
      <c r="B344" s="222"/>
      <c r="C344" s="223"/>
      <c r="D344" s="197" t="s">
        <v>164</v>
      </c>
      <c r="E344" s="224" t="s">
        <v>1</v>
      </c>
      <c r="F344" s="225" t="s">
        <v>166</v>
      </c>
      <c r="G344" s="223"/>
      <c r="H344" s="226">
        <v>296.7</v>
      </c>
      <c r="I344" s="227"/>
      <c r="J344" s="223"/>
      <c r="K344" s="223"/>
      <c r="L344" s="228"/>
      <c r="M344" s="229"/>
      <c r="N344" s="230"/>
      <c r="O344" s="230"/>
      <c r="P344" s="230"/>
      <c r="Q344" s="230"/>
      <c r="R344" s="230"/>
      <c r="S344" s="230"/>
      <c r="T344" s="231"/>
      <c r="AT344" s="232" t="s">
        <v>164</v>
      </c>
      <c r="AU344" s="232" t="s">
        <v>85</v>
      </c>
      <c r="AV344" s="14" t="s">
        <v>149</v>
      </c>
      <c r="AW344" s="14" t="s">
        <v>32</v>
      </c>
      <c r="AX344" s="14" t="s">
        <v>8</v>
      </c>
      <c r="AY344" s="232" t="s">
        <v>142</v>
      </c>
    </row>
    <row r="345" spans="1:65" s="2" customFormat="1" ht="24.2" customHeight="1">
      <c r="A345" s="33"/>
      <c r="B345" s="34"/>
      <c r="C345" s="185" t="s">
        <v>330</v>
      </c>
      <c r="D345" s="185" t="s">
        <v>145</v>
      </c>
      <c r="E345" s="186" t="s">
        <v>1124</v>
      </c>
      <c r="F345" s="187" t="s">
        <v>1125</v>
      </c>
      <c r="G345" s="188" t="s">
        <v>162</v>
      </c>
      <c r="H345" s="189">
        <v>258</v>
      </c>
      <c r="I345" s="190"/>
      <c r="J345" s="189">
        <f>ROUND(I345*H345,0)</f>
        <v>0</v>
      </c>
      <c r="K345" s="187" t="s">
        <v>173</v>
      </c>
      <c r="L345" s="38"/>
      <c r="M345" s="191" t="s">
        <v>1</v>
      </c>
      <c r="N345" s="192" t="s">
        <v>41</v>
      </c>
      <c r="O345" s="70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5" t="s">
        <v>149</v>
      </c>
      <c r="AT345" s="195" t="s">
        <v>145</v>
      </c>
      <c r="AU345" s="195" t="s">
        <v>85</v>
      </c>
      <c r="AY345" s="16" t="s">
        <v>142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8</v>
      </c>
      <c r="BK345" s="196">
        <f>ROUND(I345*H345,0)</f>
        <v>0</v>
      </c>
      <c r="BL345" s="16" t="s">
        <v>149</v>
      </c>
      <c r="BM345" s="195" t="s">
        <v>560</v>
      </c>
    </row>
    <row r="346" spans="1:65" s="2" customFormat="1" ht="29.25">
      <c r="A346" s="33"/>
      <c r="B346" s="34"/>
      <c r="C346" s="35"/>
      <c r="D346" s="197" t="s">
        <v>150</v>
      </c>
      <c r="E346" s="35"/>
      <c r="F346" s="198" t="s">
        <v>1126</v>
      </c>
      <c r="G346" s="35"/>
      <c r="H346" s="35"/>
      <c r="I346" s="199"/>
      <c r="J346" s="35"/>
      <c r="K346" s="35"/>
      <c r="L346" s="38"/>
      <c r="M346" s="200"/>
      <c r="N346" s="201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150</v>
      </c>
      <c r="AU346" s="16" t="s">
        <v>85</v>
      </c>
    </row>
    <row r="347" spans="1:65" s="13" customFormat="1" ht="11.25">
      <c r="B347" s="211"/>
      <c r="C347" s="212"/>
      <c r="D347" s="197" t="s">
        <v>164</v>
      </c>
      <c r="E347" s="213" t="s">
        <v>1</v>
      </c>
      <c r="F347" s="214" t="s">
        <v>1120</v>
      </c>
      <c r="G347" s="212"/>
      <c r="H347" s="215">
        <v>258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164</v>
      </c>
      <c r="AU347" s="221" t="s">
        <v>85</v>
      </c>
      <c r="AV347" s="13" t="s">
        <v>85</v>
      </c>
      <c r="AW347" s="13" t="s">
        <v>32</v>
      </c>
      <c r="AX347" s="13" t="s">
        <v>76</v>
      </c>
      <c r="AY347" s="221" t="s">
        <v>142</v>
      </c>
    </row>
    <row r="348" spans="1:65" s="14" customFormat="1" ht="11.25">
      <c r="B348" s="222"/>
      <c r="C348" s="223"/>
      <c r="D348" s="197" t="s">
        <v>164</v>
      </c>
      <c r="E348" s="224" t="s">
        <v>1</v>
      </c>
      <c r="F348" s="225" t="s">
        <v>166</v>
      </c>
      <c r="G348" s="223"/>
      <c r="H348" s="226">
        <v>258</v>
      </c>
      <c r="I348" s="227"/>
      <c r="J348" s="223"/>
      <c r="K348" s="223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164</v>
      </c>
      <c r="AU348" s="232" t="s">
        <v>85</v>
      </c>
      <c r="AV348" s="14" t="s">
        <v>149</v>
      </c>
      <c r="AW348" s="14" t="s">
        <v>32</v>
      </c>
      <c r="AX348" s="14" t="s">
        <v>8</v>
      </c>
      <c r="AY348" s="232" t="s">
        <v>142</v>
      </c>
    </row>
    <row r="349" spans="1:65" s="2" customFormat="1" ht="16.5" customHeight="1">
      <c r="A349" s="33"/>
      <c r="B349" s="34"/>
      <c r="C349" s="202" t="s">
        <v>546</v>
      </c>
      <c r="D349" s="202" t="s">
        <v>152</v>
      </c>
      <c r="E349" s="203" t="s">
        <v>1127</v>
      </c>
      <c r="F349" s="204" t="s">
        <v>1128</v>
      </c>
      <c r="G349" s="205" t="s">
        <v>162</v>
      </c>
      <c r="H349" s="206">
        <v>283.8</v>
      </c>
      <c r="I349" s="207"/>
      <c r="J349" s="206">
        <f>ROUND(I349*H349,0)</f>
        <v>0</v>
      </c>
      <c r="K349" s="204" t="s">
        <v>1</v>
      </c>
      <c r="L349" s="208"/>
      <c r="M349" s="209" t="s">
        <v>1</v>
      </c>
      <c r="N349" s="210" t="s">
        <v>41</v>
      </c>
      <c r="O349" s="70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5" t="s">
        <v>156</v>
      </c>
      <c r="AT349" s="195" t="s">
        <v>152</v>
      </c>
      <c r="AU349" s="195" t="s">
        <v>85</v>
      </c>
      <c r="AY349" s="16" t="s">
        <v>142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6" t="s">
        <v>8</v>
      </c>
      <c r="BK349" s="196">
        <f>ROUND(I349*H349,0)</f>
        <v>0</v>
      </c>
      <c r="BL349" s="16" t="s">
        <v>149</v>
      </c>
      <c r="BM349" s="195" t="s">
        <v>565</v>
      </c>
    </row>
    <row r="350" spans="1:65" s="2" customFormat="1" ht="11.25">
      <c r="A350" s="33"/>
      <c r="B350" s="34"/>
      <c r="C350" s="35"/>
      <c r="D350" s="197" t="s">
        <v>150</v>
      </c>
      <c r="E350" s="35"/>
      <c r="F350" s="198" t="s">
        <v>1128</v>
      </c>
      <c r="G350" s="35"/>
      <c r="H350" s="35"/>
      <c r="I350" s="199"/>
      <c r="J350" s="35"/>
      <c r="K350" s="35"/>
      <c r="L350" s="38"/>
      <c r="M350" s="200"/>
      <c r="N350" s="201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150</v>
      </c>
      <c r="AU350" s="16" t="s">
        <v>85</v>
      </c>
    </row>
    <row r="351" spans="1:65" s="13" customFormat="1" ht="11.25">
      <c r="B351" s="211"/>
      <c r="C351" s="212"/>
      <c r="D351" s="197" t="s">
        <v>164</v>
      </c>
      <c r="E351" s="213" t="s">
        <v>1</v>
      </c>
      <c r="F351" s="214" t="s">
        <v>1129</v>
      </c>
      <c r="G351" s="212"/>
      <c r="H351" s="215">
        <v>283.8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164</v>
      </c>
      <c r="AU351" s="221" t="s">
        <v>85</v>
      </c>
      <c r="AV351" s="13" t="s">
        <v>85</v>
      </c>
      <c r="AW351" s="13" t="s">
        <v>32</v>
      </c>
      <c r="AX351" s="13" t="s">
        <v>76</v>
      </c>
      <c r="AY351" s="221" t="s">
        <v>142</v>
      </c>
    </row>
    <row r="352" spans="1:65" s="14" customFormat="1" ht="11.25">
      <c r="B352" s="222"/>
      <c r="C352" s="223"/>
      <c r="D352" s="197" t="s">
        <v>164</v>
      </c>
      <c r="E352" s="224" t="s">
        <v>1</v>
      </c>
      <c r="F352" s="225" t="s">
        <v>166</v>
      </c>
      <c r="G352" s="223"/>
      <c r="H352" s="226">
        <v>283.8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164</v>
      </c>
      <c r="AU352" s="232" t="s">
        <v>85</v>
      </c>
      <c r="AV352" s="14" t="s">
        <v>149</v>
      </c>
      <c r="AW352" s="14" t="s">
        <v>32</v>
      </c>
      <c r="AX352" s="14" t="s">
        <v>8</v>
      </c>
      <c r="AY352" s="232" t="s">
        <v>142</v>
      </c>
    </row>
    <row r="353" spans="1:65" s="2" customFormat="1" ht="16.5" customHeight="1">
      <c r="A353" s="33"/>
      <c r="B353" s="34"/>
      <c r="C353" s="185" t="s">
        <v>335</v>
      </c>
      <c r="D353" s="185" t="s">
        <v>145</v>
      </c>
      <c r="E353" s="186" t="s">
        <v>1130</v>
      </c>
      <c r="F353" s="187" t="s">
        <v>1131</v>
      </c>
      <c r="G353" s="188" t="s">
        <v>162</v>
      </c>
      <c r="H353" s="189">
        <v>258</v>
      </c>
      <c r="I353" s="190"/>
      <c r="J353" s="189">
        <f>ROUND(I353*H353,0)</f>
        <v>0</v>
      </c>
      <c r="K353" s="187" t="s">
        <v>1</v>
      </c>
      <c r="L353" s="38"/>
      <c r="M353" s="191" t="s">
        <v>1</v>
      </c>
      <c r="N353" s="192" t="s">
        <v>41</v>
      </c>
      <c r="O353" s="70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5" t="s">
        <v>149</v>
      </c>
      <c r="AT353" s="195" t="s">
        <v>145</v>
      </c>
      <c r="AU353" s="195" t="s">
        <v>85</v>
      </c>
      <c r="AY353" s="16" t="s">
        <v>142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6" t="s">
        <v>8</v>
      </c>
      <c r="BK353" s="196">
        <f>ROUND(I353*H353,0)</f>
        <v>0</v>
      </c>
      <c r="BL353" s="16" t="s">
        <v>149</v>
      </c>
      <c r="BM353" s="195" t="s">
        <v>572</v>
      </c>
    </row>
    <row r="354" spans="1:65" s="2" customFormat="1" ht="11.25">
      <c r="A354" s="33"/>
      <c r="B354" s="34"/>
      <c r="C354" s="35"/>
      <c r="D354" s="197" t="s">
        <v>150</v>
      </c>
      <c r="E354" s="35"/>
      <c r="F354" s="198" t="s">
        <v>1131</v>
      </c>
      <c r="G354" s="35"/>
      <c r="H354" s="35"/>
      <c r="I354" s="199"/>
      <c r="J354" s="35"/>
      <c r="K354" s="35"/>
      <c r="L354" s="38"/>
      <c r="M354" s="200"/>
      <c r="N354" s="201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150</v>
      </c>
      <c r="AU354" s="16" t="s">
        <v>85</v>
      </c>
    </row>
    <row r="355" spans="1:65" s="2" customFormat="1" ht="24.2" customHeight="1">
      <c r="A355" s="33"/>
      <c r="B355" s="34"/>
      <c r="C355" s="185" t="s">
        <v>557</v>
      </c>
      <c r="D355" s="185" t="s">
        <v>145</v>
      </c>
      <c r="E355" s="186" t="s">
        <v>1132</v>
      </c>
      <c r="F355" s="187" t="s">
        <v>1133</v>
      </c>
      <c r="G355" s="188" t="s">
        <v>148</v>
      </c>
      <c r="H355" s="189">
        <v>22</v>
      </c>
      <c r="I355" s="190"/>
      <c r="J355" s="189">
        <f>ROUND(I355*H355,0)</f>
        <v>0</v>
      </c>
      <c r="K355" s="187" t="s">
        <v>173</v>
      </c>
      <c r="L355" s="38"/>
      <c r="M355" s="191" t="s">
        <v>1</v>
      </c>
      <c r="N355" s="192" t="s">
        <v>41</v>
      </c>
      <c r="O355" s="70"/>
      <c r="P355" s="193">
        <f>O355*H355</f>
        <v>0</v>
      </c>
      <c r="Q355" s="193">
        <v>0</v>
      </c>
      <c r="R355" s="193">
        <f>Q355*H355</f>
        <v>0</v>
      </c>
      <c r="S355" s="193">
        <v>0</v>
      </c>
      <c r="T355" s="194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5" t="s">
        <v>149</v>
      </c>
      <c r="AT355" s="195" t="s">
        <v>145</v>
      </c>
      <c r="AU355" s="195" t="s">
        <v>85</v>
      </c>
      <c r="AY355" s="16" t="s">
        <v>142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6" t="s">
        <v>8</v>
      </c>
      <c r="BK355" s="196">
        <f>ROUND(I355*H355,0)</f>
        <v>0</v>
      </c>
      <c r="BL355" s="16" t="s">
        <v>149</v>
      </c>
      <c r="BM355" s="195" t="s">
        <v>576</v>
      </c>
    </row>
    <row r="356" spans="1:65" s="2" customFormat="1" ht="29.25">
      <c r="A356" s="33"/>
      <c r="B356" s="34"/>
      <c r="C356" s="35"/>
      <c r="D356" s="197" t="s">
        <v>150</v>
      </c>
      <c r="E356" s="35"/>
      <c r="F356" s="198" t="s">
        <v>1134</v>
      </c>
      <c r="G356" s="35"/>
      <c r="H356" s="35"/>
      <c r="I356" s="199"/>
      <c r="J356" s="35"/>
      <c r="K356" s="35"/>
      <c r="L356" s="38"/>
      <c r="M356" s="200"/>
      <c r="N356" s="201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150</v>
      </c>
      <c r="AU356" s="16" t="s">
        <v>85</v>
      </c>
    </row>
    <row r="357" spans="1:65" s="2" customFormat="1" ht="24.2" customHeight="1">
      <c r="A357" s="33"/>
      <c r="B357" s="34"/>
      <c r="C357" s="185" t="s">
        <v>339</v>
      </c>
      <c r="D357" s="185" t="s">
        <v>145</v>
      </c>
      <c r="E357" s="186" t="s">
        <v>1135</v>
      </c>
      <c r="F357" s="187" t="s">
        <v>1136</v>
      </c>
      <c r="G357" s="188" t="s">
        <v>285</v>
      </c>
      <c r="H357" s="189">
        <v>2</v>
      </c>
      <c r="I357" s="190"/>
      <c r="J357" s="189">
        <f>ROUND(I357*H357,0)</f>
        <v>0</v>
      </c>
      <c r="K357" s="187" t="s">
        <v>173</v>
      </c>
      <c r="L357" s="38"/>
      <c r="M357" s="191" t="s">
        <v>1</v>
      </c>
      <c r="N357" s="192" t="s">
        <v>41</v>
      </c>
      <c r="O357" s="70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5" t="s">
        <v>149</v>
      </c>
      <c r="AT357" s="195" t="s">
        <v>145</v>
      </c>
      <c r="AU357" s="195" t="s">
        <v>85</v>
      </c>
      <c r="AY357" s="16" t="s">
        <v>142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6" t="s">
        <v>8</v>
      </c>
      <c r="BK357" s="196">
        <f>ROUND(I357*H357,0)</f>
        <v>0</v>
      </c>
      <c r="BL357" s="16" t="s">
        <v>149</v>
      </c>
      <c r="BM357" s="195" t="s">
        <v>581</v>
      </c>
    </row>
    <row r="358" spans="1:65" s="2" customFormat="1" ht="29.25">
      <c r="A358" s="33"/>
      <c r="B358" s="34"/>
      <c r="C358" s="35"/>
      <c r="D358" s="197" t="s">
        <v>150</v>
      </c>
      <c r="E358" s="35"/>
      <c r="F358" s="198" t="s">
        <v>1137</v>
      </c>
      <c r="G358" s="35"/>
      <c r="H358" s="35"/>
      <c r="I358" s="199"/>
      <c r="J358" s="35"/>
      <c r="K358" s="35"/>
      <c r="L358" s="38"/>
      <c r="M358" s="200"/>
      <c r="N358" s="201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150</v>
      </c>
      <c r="AU358" s="16" t="s">
        <v>85</v>
      </c>
    </row>
    <row r="359" spans="1:65" s="2" customFormat="1" ht="33" customHeight="1">
      <c r="A359" s="33"/>
      <c r="B359" s="34"/>
      <c r="C359" s="185" t="s">
        <v>569</v>
      </c>
      <c r="D359" s="185" t="s">
        <v>145</v>
      </c>
      <c r="E359" s="186" t="s">
        <v>1138</v>
      </c>
      <c r="F359" s="187" t="s">
        <v>1139</v>
      </c>
      <c r="G359" s="188" t="s">
        <v>148</v>
      </c>
      <c r="H359" s="189">
        <v>14</v>
      </c>
      <c r="I359" s="190"/>
      <c r="J359" s="189">
        <f>ROUND(I359*H359,0)</f>
        <v>0</v>
      </c>
      <c r="K359" s="187" t="s">
        <v>173</v>
      </c>
      <c r="L359" s="38"/>
      <c r="M359" s="191" t="s">
        <v>1</v>
      </c>
      <c r="N359" s="192" t="s">
        <v>41</v>
      </c>
      <c r="O359" s="70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5" t="s">
        <v>149</v>
      </c>
      <c r="AT359" s="195" t="s">
        <v>145</v>
      </c>
      <c r="AU359" s="195" t="s">
        <v>85</v>
      </c>
      <c r="AY359" s="16" t="s">
        <v>142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8</v>
      </c>
      <c r="BK359" s="196">
        <f>ROUND(I359*H359,0)</f>
        <v>0</v>
      </c>
      <c r="BL359" s="16" t="s">
        <v>149</v>
      </c>
      <c r="BM359" s="195" t="s">
        <v>587</v>
      </c>
    </row>
    <row r="360" spans="1:65" s="2" customFormat="1" ht="29.25">
      <c r="A360" s="33"/>
      <c r="B360" s="34"/>
      <c r="C360" s="35"/>
      <c r="D360" s="197" t="s">
        <v>150</v>
      </c>
      <c r="E360" s="35"/>
      <c r="F360" s="198" t="s">
        <v>1140</v>
      </c>
      <c r="G360" s="35"/>
      <c r="H360" s="35"/>
      <c r="I360" s="199"/>
      <c r="J360" s="35"/>
      <c r="K360" s="35"/>
      <c r="L360" s="38"/>
      <c r="M360" s="200"/>
      <c r="N360" s="201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150</v>
      </c>
      <c r="AU360" s="16" t="s">
        <v>85</v>
      </c>
    </row>
    <row r="361" spans="1:65" s="2" customFormat="1" ht="24.2" customHeight="1">
      <c r="A361" s="33"/>
      <c r="B361" s="34"/>
      <c r="C361" s="185" t="s">
        <v>344</v>
      </c>
      <c r="D361" s="185" t="s">
        <v>145</v>
      </c>
      <c r="E361" s="186" t="s">
        <v>1141</v>
      </c>
      <c r="F361" s="187" t="s">
        <v>1142</v>
      </c>
      <c r="G361" s="188" t="s">
        <v>148</v>
      </c>
      <c r="H361" s="189">
        <v>14</v>
      </c>
      <c r="I361" s="190"/>
      <c r="J361" s="189">
        <f>ROUND(I361*H361,0)</f>
        <v>0</v>
      </c>
      <c r="K361" s="187" t="s">
        <v>173</v>
      </c>
      <c r="L361" s="38"/>
      <c r="M361" s="191" t="s">
        <v>1</v>
      </c>
      <c r="N361" s="192" t="s">
        <v>41</v>
      </c>
      <c r="O361" s="70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5" t="s">
        <v>149</v>
      </c>
      <c r="AT361" s="195" t="s">
        <v>145</v>
      </c>
      <c r="AU361" s="195" t="s">
        <v>85</v>
      </c>
      <c r="AY361" s="16" t="s">
        <v>142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6" t="s">
        <v>8</v>
      </c>
      <c r="BK361" s="196">
        <f>ROUND(I361*H361,0)</f>
        <v>0</v>
      </c>
      <c r="BL361" s="16" t="s">
        <v>149</v>
      </c>
      <c r="BM361" s="195" t="s">
        <v>592</v>
      </c>
    </row>
    <row r="362" spans="1:65" s="2" customFormat="1" ht="19.5">
      <c r="A362" s="33"/>
      <c r="B362" s="34"/>
      <c r="C362" s="35"/>
      <c r="D362" s="197" t="s">
        <v>150</v>
      </c>
      <c r="E362" s="35"/>
      <c r="F362" s="198" t="s">
        <v>1143</v>
      </c>
      <c r="G362" s="35"/>
      <c r="H362" s="35"/>
      <c r="I362" s="199"/>
      <c r="J362" s="35"/>
      <c r="K362" s="35"/>
      <c r="L362" s="38"/>
      <c r="M362" s="200"/>
      <c r="N362" s="201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150</v>
      </c>
      <c r="AU362" s="16" t="s">
        <v>85</v>
      </c>
    </row>
    <row r="363" spans="1:65" s="2" customFormat="1" ht="16.5" customHeight="1">
      <c r="A363" s="33"/>
      <c r="B363" s="34"/>
      <c r="C363" s="185" t="s">
        <v>578</v>
      </c>
      <c r="D363" s="185" t="s">
        <v>145</v>
      </c>
      <c r="E363" s="186" t="s">
        <v>1144</v>
      </c>
      <c r="F363" s="187" t="s">
        <v>1145</v>
      </c>
      <c r="G363" s="188" t="s">
        <v>195</v>
      </c>
      <c r="H363" s="189">
        <v>6</v>
      </c>
      <c r="I363" s="190"/>
      <c r="J363" s="189">
        <f>ROUND(I363*H363,0)</f>
        <v>0</v>
      </c>
      <c r="K363" s="187" t="s">
        <v>1</v>
      </c>
      <c r="L363" s="38"/>
      <c r="M363" s="191" t="s">
        <v>1</v>
      </c>
      <c r="N363" s="192" t="s">
        <v>41</v>
      </c>
      <c r="O363" s="70"/>
      <c r="P363" s="193">
        <f>O363*H363</f>
        <v>0</v>
      </c>
      <c r="Q363" s="193">
        <v>0</v>
      </c>
      <c r="R363" s="193">
        <f>Q363*H363</f>
        <v>0</v>
      </c>
      <c r="S363" s="193">
        <v>0</v>
      </c>
      <c r="T363" s="194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5" t="s">
        <v>149</v>
      </c>
      <c r="AT363" s="195" t="s">
        <v>145</v>
      </c>
      <c r="AU363" s="195" t="s">
        <v>85</v>
      </c>
      <c r="AY363" s="16" t="s">
        <v>142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6" t="s">
        <v>8</v>
      </c>
      <c r="BK363" s="196">
        <f>ROUND(I363*H363,0)</f>
        <v>0</v>
      </c>
      <c r="BL363" s="16" t="s">
        <v>149</v>
      </c>
      <c r="BM363" s="195" t="s">
        <v>595</v>
      </c>
    </row>
    <row r="364" spans="1:65" s="2" customFormat="1" ht="11.25">
      <c r="A364" s="33"/>
      <c r="B364" s="34"/>
      <c r="C364" s="35"/>
      <c r="D364" s="197" t="s">
        <v>150</v>
      </c>
      <c r="E364" s="35"/>
      <c r="F364" s="198" t="s">
        <v>1145</v>
      </c>
      <c r="G364" s="35"/>
      <c r="H364" s="35"/>
      <c r="I364" s="199"/>
      <c r="J364" s="35"/>
      <c r="K364" s="35"/>
      <c r="L364" s="38"/>
      <c r="M364" s="200"/>
      <c r="N364" s="201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150</v>
      </c>
      <c r="AU364" s="16" t="s">
        <v>85</v>
      </c>
    </row>
    <row r="365" spans="1:65" s="2" customFormat="1" ht="33" customHeight="1">
      <c r="A365" s="33"/>
      <c r="B365" s="34"/>
      <c r="C365" s="185" t="s">
        <v>348</v>
      </c>
      <c r="D365" s="185" t="s">
        <v>145</v>
      </c>
      <c r="E365" s="186" t="s">
        <v>1146</v>
      </c>
      <c r="F365" s="187" t="s">
        <v>1147</v>
      </c>
      <c r="G365" s="188" t="s">
        <v>162</v>
      </c>
      <c r="H365" s="189">
        <v>310</v>
      </c>
      <c r="I365" s="190"/>
      <c r="J365" s="189">
        <f>ROUND(I365*H365,0)</f>
        <v>0</v>
      </c>
      <c r="K365" s="187" t="s">
        <v>173</v>
      </c>
      <c r="L365" s="38"/>
      <c r="M365" s="191" t="s">
        <v>1</v>
      </c>
      <c r="N365" s="192" t="s">
        <v>41</v>
      </c>
      <c r="O365" s="70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5" t="s">
        <v>149</v>
      </c>
      <c r="AT365" s="195" t="s">
        <v>145</v>
      </c>
      <c r="AU365" s="195" t="s">
        <v>85</v>
      </c>
      <c r="AY365" s="16" t="s">
        <v>142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6" t="s">
        <v>8</v>
      </c>
      <c r="BK365" s="196">
        <f>ROUND(I365*H365,0)</f>
        <v>0</v>
      </c>
      <c r="BL365" s="16" t="s">
        <v>149</v>
      </c>
      <c r="BM365" s="195" t="s">
        <v>600</v>
      </c>
    </row>
    <row r="366" spans="1:65" s="2" customFormat="1" ht="19.5">
      <c r="A366" s="33"/>
      <c r="B366" s="34"/>
      <c r="C366" s="35"/>
      <c r="D366" s="197" t="s">
        <v>150</v>
      </c>
      <c r="E366" s="35"/>
      <c r="F366" s="198" t="s">
        <v>1148</v>
      </c>
      <c r="G366" s="35"/>
      <c r="H366" s="35"/>
      <c r="I366" s="199"/>
      <c r="J366" s="35"/>
      <c r="K366" s="35"/>
      <c r="L366" s="38"/>
      <c r="M366" s="200"/>
      <c r="N366" s="201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150</v>
      </c>
      <c r="AU366" s="16" t="s">
        <v>85</v>
      </c>
    </row>
    <row r="367" spans="1:65" s="2" customFormat="1" ht="24.2" customHeight="1">
      <c r="A367" s="33"/>
      <c r="B367" s="34"/>
      <c r="C367" s="202" t="s">
        <v>589</v>
      </c>
      <c r="D367" s="202" t="s">
        <v>152</v>
      </c>
      <c r="E367" s="203" t="s">
        <v>1149</v>
      </c>
      <c r="F367" s="204" t="s">
        <v>1150</v>
      </c>
      <c r="G367" s="205" t="s">
        <v>162</v>
      </c>
      <c r="H367" s="206">
        <v>341</v>
      </c>
      <c r="I367" s="207"/>
      <c r="J367" s="206">
        <f>ROUND(I367*H367,0)</f>
        <v>0</v>
      </c>
      <c r="K367" s="204" t="s">
        <v>1</v>
      </c>
      <c r="L367" s="208"/>
      <c r="M367" s="209" t="s">
        <v>1</v>
      </c>
      <c r="N367" s="210" t="s">
        <v>41</v>
      </c>
      <c r="O367" s="70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5" t="s">
        <v>156</v>
      </c>
      <c r="AT367" s="195" t="s">
        <v>152</v>
      </c>
      <c r="AU367" s="195" t="s">
        <v>85</v>
      </c>
      <c r="AY367" s="16" t="s">
        <v>142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8</v>
      </c>
      <c r="BK367" s="196">
        <f>ROUND(I367*H367,0)</f>
        <v>0</v>
      </c>
      <c r="BL367" s="16" t="s">
        <v>149</v>
      </c>
      <c r="BM367" s="195" t="s">
        <v>606</v>
      </c>
    </row>
    <row r="368" spans="1:65" s="2" customFormat="1" ht="19.5">
      <c r="A368" s="33"/>
      <c r="B368" s="34"/>
      <c r="C368" s="35"/>
      <c r="D368" s="197" t="s">
        <v>150</v>
      </c>
      <c r="E368" s="35"/>
      <c r="F368" s="198" t="s">
        <v>1150</v>
      </c>
      <c r="G368" s="35"/>
      <c r="H368" s="35"/>
      <c r="I368" s="199"/>
      <c r="J368" s="35"/>
      <c r="K368" s="35"/>
      <c r="L368" s="38"/>
      <c r="M368" s="200"/>
      <c r="N368" s="201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150</v>
      </c>
      <c r="AU368" s="16" t="s">
        <v>85</v>
      </c>
    </row>
    <row r="369" spans="1:65" s="13" customFormat="1" ht="11.25">
      <c r="B369" s="211"/>
      <c r="C369" s="212"/>
      <c r="D369" s="197" t="s">
        <v>164</v>
      </c>
      <c r="E369" s="213" t="s">
        <v>1</v>
      </c>
      <c r="F369" s="214" t="s">
        <v>1151</v>
      </c>
      <c r="G369" s="212"/>
      <c r="H369" s="215">
        <v>341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164</v>
      </c>
      <c r="AU369" s="221" t="s">
        <v>85</v>
      </c>
      <c r="AV369" s="13" t="s">
        <v>85</v>
      </c>
      <c r="AW369" s="13" t="s">
        <v>32</v>
      </c>
      <c r="AX369" s="13" t="s">
        <v>76</v>
      </c>
      <c r="AY369" s="221" t="s">
        <v>142</v>
      </c>
    </row>
    <row r="370" spans="1:65" s="14" customFormat="1" ht="11.25">
      <c r="B370" s="222"/>
      <c r="C370" s="223"/>
      <c r="D370" s="197" t="s">
        <v>164</v>
      </c>
      <c r="E370" s="224" t="s">
        <v>1</v>
      </c>
      <c r="F370" s="225" t="s">
        <v>166</v>
      </c>
      <c r="G370" s="223"/>
      <c r="H370" s="226">
        <v>341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164</v>
      </c>
      <c r="AU370" s="232" t="s">
        <v>85</v>
      </c>
      <c r="AV370" s="14" t="s">
        <v>149</v>
      </c>
      <c r="AW370" s="14" t="s">
        <v>32</v>
      </c>
      <c r="AX370" s="14" t="s">
        <v>8</v>
      </c>
      <c r="AY370" s="232" t="s">
        <v>142</v>
      </c>
    </row>
    <row r="371" spans="1:65" s="2" customFormat="1" ht="24.2" customHeight="1">
      <c r="A371" s="33"/>
      <c r="B371" s="34"/>
      <c r="C371" s="185" t="s">
        <v>353</v>
      </c>
      <c r="D371" s="185" t="s">
        <v>145</v>
      </c>
      <c r="E371" s="186" t="s">
        <v>1152</v>
      </c>
      <c r="F371" s="187" t="s">
        <v>1153</v>
      </c>
      <c r="G371" s="188" t="s">
        <v>162</v>
      </c>
      <c r="H371" s="189">
        <v>310</v>
      </c>
      <c r="I371" s="190"/>
      <c r="J371" s="189">
        <f>ROUND(I371*H371,0)</f>
        <v>0</v>
      </c>
      <c r="K371" s="187" t="s">
        <v>173</v>
      </c>
      <c r="L371" s="38"/>
      <c r="M371" s="191" t="s">
        <v>1</v>
      </c>
      <c r="N371" s="192" t="s">
        <v>41</v>
      </c>
      <c r="O371" s="70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5" t="s">
        <v>149</v>
      </c>
      <c r="AT371" s="195" t="s">
        <v>145</v>
      </c>
      <c r="AU371" s="195" t="s">
        <v>85</v>
      </c>
      <c r="AY371" s="16" t="s">
        <v>142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8</v>
      </c>
      <c r="BK371" s="196">
        <f>ROUND(I371*H371,0)</f>
        <v>0</v>
      </c>
      <c r="BL371" s="16" t="s">
        <v>149</v>
      </c>
      <c r="BM371" s="195" t="s">
        <v>612</v>
      </c>
    </row>
    <row r="372" spans="1:65" s="2" customFormat="1" ht="19.5">
      <c r="A372" s="33"/>
      <c r="B372" s="34"/>
      <c r="C372" s="35"/>
      <c r="D372" s="197" t="s">
        <v>150</v>
      </c>
      <c r="E372" s="35"/>
      <c r="F372" s="198" t="s">
        <v>1154</v>
      </c>
      <c r="G372" s="35"/>
      <c r="H372" s="35"/>
      <c r="I372" s="199"/>
      <c r="J372" s="35"/>
      <c r="K372" s="35"/>
      <c r="L372" s="38"/>
      <c r="M372" s="200"/>
      <c r="N372" s="201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150</v>
      </c>
      <c r="AU372" s="16" t="s">
        <v>85</v>
      </c>
    </row>
    <row r="373" spans="1:65" s="13" customFormat="1" ht="11.25">
      <c r="B373" s="211"/>
      <c r="C373" s="212"/>
      <c r="D373" s="197" t="s">
        <v>164</v>
      </c>
      <c r="E373" s="213" t="s">
        <v>1</v>
      </c>
      <c r="F373" s="214" t="s">
        <v>1155</v>
      </c>
      <c r="G373" s="212"/>
      <c r="H373" s="215">
        <v>310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164</v>
      </c>
      <c r="AU373" s="221" t="s">
        <v>85</v>
      </c>
      <c r="AV373" s="13" t="s">
        <v>85</v>
      </c>
      <c r="AW373" s="13" t="s">
        <v>32</v>
      </c>
      <c r="AX373" s="13" t="s">
        <v>76</v>
      </c>
      <c r="AY373" s="221" t="s">
        <v>142</v>
      </c>
    </row>
    <row r="374" spans="1:65" s="14" customFormat="1" ht="11.25">
      <c r="B374" s="222"/>
      <c r="C374" s="223"/>
      <c r="D374" s="197" t="s">
        <v>164</v>
      </c>
      <c r="E374" s="224" t="s">
        <v>1</v>
      </c>
      <c r="F374" s="225" t="s">
        <v>166</v>
      </c>
      <c r="G374" s="223"/>
      <c r="H374" s="226">
        <v>310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164</v>
      </c>
      <c r="AU374" s="232" t="s">
        <v>85</v>
      </c>
      <c r="AV374" s="14" t="s">
        <v>149</v>
      </c>
      <c r="AW374" s="14" t="s">
        <v>32</v>
      </c>
      <c r="AX374" s="14" t="s">
        <v>8</v>
      </c>
      <c r="AY374" s="232" t="s">
        <v>142</v>
      </c>
    </row>
    <row r="375" spans="1:65" s="2" customFormat="1" ht="16.5" customHeight="1">
      <c r="A375" s="33"/>
      <c r="B375" s="34"/>
      <c r="C375" s="202" t="s">
        <v>597</v>
      </c>
      <c r="D375" s="202" t="s">
        <v>152</v>
      </c>
      <c r="E375" s="203" t="s">
        <v>1046</v>
      </c>
      <c r="F375" s="204" t="s">
        <v>1047</v>
      </c>
      <c r="G375" s="205" t="s">
        <v>649</v>
      </c>
      <c r="H375" s="206">
        <v>0.68</v>
      </c>
      <c r="I375" s="207"/>
      <c r="J375" s="206">
        <f>ROUND(I375*H375,0)</f>
        <v>0</v>
      </c>
      <c r="K375" s="204" t="s">
        <v>173</v>
      </c>
      <c r="L375" s="208"/>
      <c r="M375" s="209" t="s">
        <v>1</v>
      </c>
      <c r="N375" s="210" t="s">
        <v>41</v>
      </c>
      <c r="O375" s="70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5" t="s">
        <v>156</v>
      </c>
      <c r="AT375" s="195" t="s">
        <v>152</v>
      </c>
      <c r="AU375" s="195" t="s">
        <v>85</v>
      </c>
      <c r="AY375" s="16" t="s">
        <v>142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6" t="s">
        <v>8</v>
      </c>
      <c r="BK375" s="196">
        <f>ROUND(I375*H375,0)</f>
        <v>0</v>
      </c>
      <c r="BL375" s="16" t="s">
        <v>149</v>
      </c>
      <c r="BM375" s="195" t="s">
        <v>619</v>
      </c>
    </row>
    <row r="376" spans="1:65" s="2" customFormat="1" ht="11.25">
      <c r="A376" s="33"/>
      <c r="B376" s="34"/>
      <c r="C376" s="35"/>
      <c r="D376" s="197" t="s">
        <v>150</v>
      </c>
      <c r="E376" s="35"/>
      <c r="F376" s="198" t="s">
        <v>1047</v>
      </c>
      <c r="G376" s="35"/>
      <c r="H376" s="35"/>
      <c r="I376" s="199"/>
      <c r="J376" s="35"/>
      <c r="K376" s="35"/>
      <c r="L376" s="38"/>
      <c r="M376" s="200"/>
      <c r="N376" s="201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150</v>
      </c>
      <c r="AU376" s="16" t="s">
        <v>85</v>
      </c>
    </row>
    <row r="377" spans="1:65" s="13" customFormat="1" ht="11.25">
      <c r="B377" s="211"/>
      <c r="C377" s="212"/>
      <c r="D377" s="197" t="s">
        <v>164</v>
      </c>
      <c r="E377" s="213" t="s">
        <v>1</v>
      </c>
      <c r="F377" s="214" t="s">
        <v>1156</v>
      </c>
      <c r="G377" s="212"/>
      <c r="H377" s="215">
        <v>0.68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164</v>
      </c>
      <c r="AU377" s="221" t="s">
        <v>85</v>
      </c>
      <c r="AV377" s="13" t="s">
        <v>85</v>
      </c>
      <c r="AW377" s="13" t="s">
        <v>32</v>
      </c>
      <c r="AX377" s="13" t="s">
        <v>76</v>
      </c>
      <c r="AY377" s="221" t="s">
        <v>142</v>
      </c>
    </row>
    <row r="378" spans="1:65" s="14" customFormat="1" ht="11.25">
      <c r="B378" s="222"/>
      <c r="C378" s="223"/>
      <c r="D378" s="197" t="s">
        <v>164</v>
      </c>
      <c r="E378" s="224" t="s">
        <v>1</v>
      </c>
      <c r="F378" s="225" t="s">
        <v>166</v>
      </c>
      <c r="G378" s="223"/>
      <c r="H378" s="226">
        <v>0.68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164</v>
      </c>
      <c r="AU378" s="232" t="s">
        <v>85</v>
      </c>
      <c r="AV378" s="14" t="s">
        <v>149</v>
      </c>
      <c r="AW378" s="14" t="s">
        <v>32</v>
      </c>
      <c r="AX378" s="14" t="s">
        <v>8</v>
      </c>
      <c r="AY378" s="232" t="s">
        <v>142</v>
      </c>
    </row>
    <row r="379" spans="1:65" s="2" customFormat="1" ht="24.2" customHeight="1">
      <c r="A379" s="33"/>
      <c r="B379" s="34"/>
      <c r="C379" s="185" t="s">
        <v>357</v>
      </c>
      <c r="D379" s="185" t="s">
        <v>145</v>
      </c>
      <c r="E379" s="186" t="s">
        <v>1052</v>
      </c>
      <c r="F379" s="187" t="s">
        <v>1053</v>
      </c>
      <c r="G379" s="188" t="s">
        <v>649</v>
      </c>
      <c r="H379" s="189">
        <v>1.36</v>
      </c>
      <c r="I379" s="190"/>
      <c r="J379" s="189">
        <f>ROUND(I379*H379,0)</f>
        <v>0</v>
      </c>
      <c r="K379" s="187" t="s">
        <v>173</v>
      </c>
      <c r="L379" s="38"/>
      <c r="M379" s="191" t="s">
        <v>1</v>
      </c>
      <c r="N379" s="192" t="s">
        <v>41</v>
      </c>
      <c r="O379" s="70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5" t="s">
        <v>149</v>
      </c>
      <c r="AT379" s="195" t="s">
        <v>145</v>
      </c>
      <c r="AU379" s="195" t="s">
        <v>85</v>
      </c>
      <c r="AY379" s="16" t="s">
        <v>142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8</v>
      </c>
      <c r="BK379" s="196">
        <f>ROUND(I379*H379,0)</f>
        <v>0</v>
      </c>
      <c r="BL379" s="16" t="s">
        <v>149</v>
      </c>
      <c r="BM379" s="195" t="s">
        <v>1157</v>
      </c>
    </row>
    <row r="380" spans="1:65" s="2" customFormat="1" ht="19.5">
      <c r="A380" s="33"/>
      <c r="B380" s="34"/>
      <c r="C380" s="35"/>
      <c r="D380" s="197" t="s">
        <v>150</v>
      </c>
      <c r="E380" s="35"/>
      <c r="F380" s="198" t="s">
        <v>1054</v>
      </c>
      <c r="G380" s="35"/>
      <c r="H380" s="35"/>
      <c r="I380" s="199"/>
      <c r="J380" s="35"/>
      <c r="K380" s="35"/>
      <c r="L380" s="38"/>
      <c r="M380" s="200"/>
      <c r="N380" s="201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150</v>
      </c>
      <c r="AU380" s="16" t="s">
        <v>85</v>
      </c>
    </row>
    <row r="381" spans="1:65" s="2" customFormat="1" ht="24.2" customHeight="1">
      <c r="A381" s="33"/>
      <c r="B381" s="34"/>
      <c r="C381" s="185" t="s">
        <v>609</v>
      </c>
      <c r="D381" s="185" t="s">
        <v>145</v>
      </c>
      <c r="E381" s="186" t="s">
        <v>1158</v>
      </c>
      <c r="F381" s="187" t="s">
        <v>1159</v>
      </c>
      <c r="G381" s="188" t="s">
        <v>162</v>
      </c>
      <c r="H381" s="189">
        <v>310</v>
      </c>
      <c r="I381" s="190"/>
      <c r="J381" s="189">
        <f>ROUND(I381*H381,0)</f>
        <v>0</v>
      </c>
      <c r="K381" s="187" t="s">
        <v>173</v>
      </c>
      <c r="L381" s="38"/>
      <c r="M381" s="191" t="s">
        <v>1</v>
      </c>
      <c r="N381" s="192" t="s">
        <v>41</v>
      </c>
      <c r="O381" s="70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5" t="s">
        <v>149</v>
      </c>
      <c r="AT381" s="195" t="s">
        <v>145</v>
      </c>
      <c r="AU381" s="195" t="s">
        <v>85</v>
      </c>
      <c r="AY381" s="16" t="s">
        <v>142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6" t="s">
        <v>8</v>
      </c>
      <c r="BK381" s="196">
        <f>ROUND(I381*H381,0)</f>
        <v>0</v>
      </c>
      <c r="BL381" s="16" t="s">
        <v>149</v>
      </c>
      <c r="BM381" s="195" t="s">
        <v>1160</v>
      </c>
    </row>
    <row r="382" spans="1:65" s="2" customFormat="1" ht="29.25">
      <c r="A382" s="33"/>
      <c r="B382" s="34"/>
      <c r="C382" s="35"/>
      <c r="D382" s="197" t="s">
        <v>150</v>
      </c>
      <c r="E382" s="35"/>
      <c r="F382" s="198" t="s">
        <v>1161</v>
      </c>
      <c r="G382" s="35"/>
      <c r="H382" s="35"/>
      <c r="I382" s="199"/>
      <c r="J382" s="35"/>
      <c r="K382" s="35"/>
      <c r="L382" s="38"/>
      <c r="M382" s="200"/>
      <c r="N382" s="201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150</v>
      </c>
      <c r="AU382" s="16" t="s">
        <v>85</v>
      </c>
    </row>
    <row r="383" spans="1:65" s="2" customFormat="1" ht="24.2" customHeight="1">
      <c r="A383" s="33"/>
      <c r="B383" s="34"/>
      <c r="C383" s="185" t="s">
        <v>361</v>
      </c>
      <c r="D383" s="185" t="s">
        <v>145</v>
      </c>
      <c r="E383" s="186" t="s">
        <v>1162</v>
      </c>
      <c r="F383" s="187" t="s">
        <v>1163</v>
      </c>
      <c r="G383" s="188" t="s">
        <v>148</v>
      </c>
      <c r="H383" s="189">
        <v>63</v>
      </c>
      <c r="I383" s="190"/>
      <c r="J383" s="189">
        <f>ROUND(I383*H383,0)</f>
        <v>0</v>
      </c>
      <c r="K383" s="187" t="s">
        <v>173</v>
      </c>
      <c r="L383" s="38"/>
      <c r="M383" s="191" t="s">
        <v>1</v>
      </c>
      <c r="N383" s="192" t="s">
        <v>41</v>
      </c>
      <c r="O383" s="70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5" t="s">
        <v>149</v>
      </c>
      <c r="AT383" s="195" t="s">
        <v>145</v>
      </c>
      <c r="AU383" s="195" t="s">
        <v>85</v>
      </c>
      <c r="AY383" s="16" t="s">
        <v>142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6" t="s">
        <v>8</v>
      </c>
      <c r="BK383" s="196">
        <f>ROUND(I383*H383,0)</f>
        <v>0</v>
      </c>
      <c r="BL383" s="16" t="s">
        <v>149</v>
      </c>
      <c r="BM383" s="195" t="s">
        <v>1164</v>
      </c>
    </row>
    <row r="384" spans="1:65" s="2" customFormat="1" ht="19.5">
      <c r="A384" s="33"/>
      <c r="B384" s="34"/>
      <c r="C384" s="35"/>
      <c r="D384" s="197" t="s">
        <v>150</v>
      </c>
      <c r="E384" s="35"/>
      <c r="F384" s="198" t="s">
        <v>1165</v>
      </c>
      <c r="G384" s="35"/>
      <c r="H384" s="35"/>
      <c r="I384" s="199"/>
      <c r="J384" s="35"/>
      <c r="K384" s="35"/>
      <c r="L384" s="38"/>
      <c r="M384" s="200"/>
      <c r="N384" s="201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150</v>
      </c>
      <c r="AU384" s="16" t="s">
        <v>85</v>
      </c>
    </row>
    <row r="385" spans="1:65" s="2" customFormat="1" ht="24.2" customHeight="1">
      <c r="A385" s="33"/>
      <c r="B385" s="34"/>
      <c r="C385" s="185" t="s">
        <v>505</v>
      </c>
      <c r="D385" s="185" t="s">
        <v>145</v>
      </c>
      <c r="E385" s="186" t="s">
        <v>1166</v>
      </c>
      <c r="F385" s="187" t="s">
        <v>1167</v>
      </c>
      <c r="G385" s="188" t="s">
        <v>148</v>
      </c>
      <c r="H385" s="189">
        <v>145</v>
      </c>
      <c r="I385" s="190"/>
      <c r="J385" s="189">
        <f>ROUND(I385*H385,0)</f>
        <v>0</v>
      </c>
      <c r="K385" s="187" t="s">
        <v>173</v>
      </c>
      <c r="L385" s="38"/>
      <c r="M385" s="191" t="s">
        <v>1</v>
      </c>
      <c r="N385" s="192" t="s">
        <v>41</v>
      </c>
      <c r="O385" s="70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5" t="s">
        <v>149</v>
      </c>
      <c r="AT385" s="195" t="s">
        <v>145</v>
      </c>
      <c r="AU385" s="195" t="s">
        <v>85</v>
      </c>
      <c r="AY385" s="16" t="s">
        <v>142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8</v>
      </c>
      <c r="BK385" s="196">
        <f>ROUND(I385*H385,0)</f>
        <v>0</v>
      </c>
      <c r="BL385" s="16" t="s">
        <v>149</v>
      </c>
      <c r="BM385" s="195" t="s">
        <v>1168</v>
      </c>
    </row>
    <row r="386" spans="1:65" s="2" customFormat="1" ht="19.5">
      <c r="A386" s="33"/>
      <c r="B386" s="34"/>
      <c r="C386" s="35"/>
      <c r="D386" s="197" t="s">
        <v>150</v>
      </c>
      <c r="E386" s="35"/>
      <c r="F386" s="198" t="s">
        <v>1169</v>
      </c>
      <c r="G386" s="35"/>
      <c r="H386" s="35"/>
      <c r="I386" s="199"/>
      <c r="J386" s="35"/>
      <c r="K386" s="35"/>
      <c r="L386" s="38"/>
      <c r="M386" s="200"/>
      <c r="N386" s="201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150</v>
      </c>
      <c r="AU386" s="16" t="s">
        <v>85</v>
      </c>
    </row>
    <row r="387" spans="1:65" s="2" customFormat="1" ht="24.2" customHeight="1">
      <c r="A387" s="33"/>
      <c r="B387" s="34"/>
      <c r="C387" s="185" t="s">
        <v>366</v>
      </c>
      <c r="D387" s="185" t="s">
        <v>145</v>
      </c>
      <c r="E387" s="186" t="s">
        <v>1170</v>
      </c>
      <c r="F387" s="187" t="s">
        <v>1171</v>
      </c>
      <c r="G387" s="188" t="s">
        <v>285</v>
      </c>
      <c r="H387" s="189">
        <v>22</v>
      </c>
      <c r="I387" s="190"/>
      <c r="J387" s="189">
        <f>ROUND(I387*H387,0)</f>
        <v>0</v>
      </c>
      <c r="K387" s="187" t="s">
        <v>173</v>
      </c>
      <c r="L387" s="38"/>
      <c r="M387" s="191" t="s">
        <v>1</v>
      </c>
      <c r="N387" s="192" t="s">
        <v>41</v>
      </c>
      <c r="O387" s="70"/>
      <c r="P387" s="193">
        <f>O387*H387</f>
        <v>0</v>
      </c>
      <c r="Q387" s="193">
        <v>0</v>
      </c>
      <c r="R387" s="193">
        <f>Q387*H387</f>
        <v>0</v>
      </c>
      <c r="S387" s="193">
        <v>0</v>
      </c>
      <c r="T387" s="194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5" t="s">
        <v>149</v>
      </c>
      <c r="AT387" s="195" t="s">
        <v>145</v>
      </c>
      <c r="AU387" s="195" t="s">
        <v>85</v>
      </c>
      <c r="AY387" s="16" t="s">
        <v>142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6" t="s">
        <v>8</v>
      </c>
      <c r="BK387" s="196">
        <f>ROUND(I387*H387,0)</f>
        <v>0</v>
      </c>
      <c r="BL387" s="16" t="s">
        <v>149</v>
      </c>
      <c r="BM387" s="195" t="s">
        <v>1172</v>
      </c>
    </row>
    <row r="388" spans="1:65" s="2" customFormat="1" ht="19.5">
      <c r="A388" s="33"/>
      <c r="B388" s="34"/>
      <c r="C388" s="35"/>
      <c r="D388" s="197" t="s">
        <v>150</v>
      </c>
      <c r="E388" s="35"/>
      <c r="F388" s="198" t="s">
        <v>1173</v>
      </c>
      <c r="G388" s="35"/>
      <c r="H388" s="35"/>
      <c r="I388" s="199"/>
      <c r="J388" s="35"/>
      <c r="K388" s="35"/>
      <c r="L388" s="38"/>
      <c r="M388" s="200"/>
      <c r="N388" s="201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150</v>
      </c>
      <c r="AU388" s="16" t="s">
        <v>85</v>
      </c>
    </row>
    <row r="389" spans="1:65" s="2" customFormat="1" ht="16.5" customHeight="1">
      <c r="A389" s="33"/>
      <c r="B389" s="34"/>
      <c r="C389" s="202" t="s">
        <v>159</v>
      </c>
      <c r="D389" s="202" t="s">
        <v>152</v>
      </c>
      <c r="E389" s="203" t="s">
        <v>1174</v>
      </c>
      <c r="F389" s="204" t="s">
        <v>1175</v>
      </c>
      <c r="G389" s="205" t="s">
        <v>148</v>
      </c>
      <c r="H389" s="206">
        <v>44</v>
      </c>
      <c r="I389" s="207"/>
      <c r="J389" s="206">
        <f>ROUND(I389*H389,0)</f>
        <v>0</v>
      </c>
      <c r="K389" s="204" t="s">
        <v>1</v>
      </c>
      <c r="L389" s="208"/>
      <c r="M389" s="209" t="s">
        <v>1</v>
      </c>
      <c r="N389" s="210" t="s">
        <v>41</v>
      </c>
      <c r="O389" s="70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5" t="s">
        <v>156</v>
      </c>
      <c r="AT389" s="195" t="s">
        <v>152</v>
      </c>
      <c r="AU389" s="195" t="s">
        <v>85</v>
      </c>
      <c r="AY389" s="16" t="s">
        <v>142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8</v>
      </c>
      <c r="BK389" s="196">
        <f>ROUND(I389*H389,0)</f>
        <v>0</v>
      </c>
      <c r="BL389" s="16" t="s">
        <v>149</v>
      </c>
      <c r="BM389" s="195" t="s">
        <v>1176</v>
      </c>
    </row>
    <row r="390" spans="1:65" s="2" customFormat="1" ht="11.25">
      <c r="A390" s="33"/>
      <c r="B390" s="34"/>
      <c r="C390" s="35"/>
      <c r="D390" s="197" t="s">
        <v>150</v>
      </c>
      <c r="E390" s="35"/>
      <c r="F390" s="198" t="s">
        <v>1175</v>
      </c>
      <c r="G390" s="35"/>
      <c r="H390" s="35"/>
      <c r="I390" s="199"/>
      <c r="J390" s="35"/>
      <c r="K390" s="35"/>
      <c r="L390" s="38"/>
      <c r="M390" s="200"/>
      <c r="N390" s="201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150</v>
      </c>
      <c r="AU390" s="16" t="s">
        <v>85</v>
      </c>
    </row>
    <row r="391" spans="1:65" s="2" customFormat="1" ht="16.5" customHeight="1">
      <c r="A391" s="33"/>
      <c r="B391" s="34"/>
      <c r="C391" s="185" t="s">
        <v>491</v>
      </c>
      <c r="D391" s="185" t="s">
        <v>145</v>
      </c>
      <c r="E391" s="186" t="s">
        <v>1177</v>
      </c>
      <c r="F391" s="187" t="s">
        <v>456</v>
      </c>
      <c r="G391" s="188" t="s">
        <v>195</v>
      </c>
      <c r="H391" s="189">
        <v>1</v>
      </c>
      <c r="I391" s="190"/>
      <c r="J391" s="189">
        <f>ROUND(I391*H391,0)</f>
        <v>0</v>
      </c>
      <c r="K391" s="187" t="s">
        <v>1</v>
      </c>
      <c r="L391" s="38"/>
      <c r="M391" s="191" t="s">
        <v>1</v>
      </c>
      <c r="N391" s="192" t="s">
        <v>41</v>
      </c>
      <c r="O391" s="70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5" t="s">
        <v>149</v>
      </c>
      <c r="AT391" s="195" t="s">
        <v>145</v>
      </c>
      <c r="AU391" s="195" t="s">
        <v>85</v>
      </c>
      <c r="AY391" s="16" t="s">
        <v>142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8</v>
      </c>
      <c r="BK391" s="196">
        <f>ROUND(I391*H391,0)</f>
        <v>0</v>
      </c>
      <c r="BL391" s="16" t="s">
        <v>149</v>
      </c>
      <c r="BM391" s="195" t="s">
        <v>1178</v>
      </c>
    </row>
    <row r="392" spans="1:65" s="2" customFormat="1" ht="11.25">
      <c r="A392" s="33"/>
      <c r="B392" s="34"/>
      <c r="C392" s="35"/>
      <c r="D392" s="197" t="s">
        <v>150</v>
      </c>
      <c r="E392" s="35"/>
      <c r="F392" s="198" t="s">
        <v>456</v>
      </c>
      <c r="G392" s="35"/>
      <c r="H392" s="35"/>
      <c r="I392" s="199"/>
      <c r="J392" s="35"/>
      <c r="K392" s="35"/>
      <c r="L392" s="38"/>
      <c r="M392" s="233"/>
      <c r="N392" s="234"/>
      <c r="O392" s="235"/>
      <c r="P392" s="235"/>
      <c r="Q392" s="235"/>
      <c r="R392" s="235"/>
      <c r="S392" s="235"/>
      <c r="T392" s="236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150</v>
      </c>
      <c r="AU392" s="16" t="s">
        <v>85</v>
      </c>
    </row>
    <row r="393" spans="1:65" s="2" customFormat="1" ht="6.95" customHeight="1">
      <c r="A393" s="3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38"/>
      <c r="M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</row>
  </sheetData>
  <sheetProtection algorithmName="SHA-512" hashValue="SR2Y2JAWpkMGzT6p0CWS2qRnV/eQ7lShZ0ocZTVnAtOR2Gad90L2OvMUeyMS8+xzUqkuB78NSd4lcSndwm9HNw==" saltValue="xp2OHNtP1kAc6N62dbCD8ZKQOcECl47AAS8bB15XxKftIi6jMN8snxLqCXt1PnI6jYSMmqjRcouUjNxcd0yWoQ==" spinCount="100000" sheet="1" objects="1" scenarios="1" formatColumns="0" formatRows="0" autoFilter="0"/>
  <autoFilter ref="C126:K39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1179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ROUND((SUM(BE120:BE130)),  2)</f>
        <v>0</v>
      </c>
      <c r="G33" s="33"/>
      <c r="H33" s="33"/>
      <c r="I33" s="123">
        <v>0.21</v>
      </c>
      <c r="J33" s="122">
        <f>ROUND(((SUM(BE120:BE130))*I33),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ROUND((SUM(BF120:BF130)),  2)</f>
        <v>0</v>
      </c>
      <c r="G34" s="33"/>
      <c r="H34" s="33"/>
      <c r="I34" s="123">
        <v>0.15</v>
      </c>
      <c r="J34" s="122">
        <f>ROUND(((SUM(BF120:BF130))*I34),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ROUND((SUM(BG120:BG130)),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ROUND((SUM(BH120:BH130)),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ROUND((SUM(BI120:BI130)),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154 - SO 154 Vedlejší a  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1180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1181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1182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1183</v>
      </c>
      <c r="E100" s="155"/>
      <c r="F100" s="155"/>
      <c r="G100" s="155"/>
      <c r="H100" s="155"/>
      <c r="I100" s="155"/>
      <c r="J100" s="156">
        <f>J128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127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6.25" customHeight="1">
      <c r="A110" s="33"/>
      <c r="B110" s="34"/>
      <c r="C110" s="35"/>
      <c r="D110" s="35"/>
      <c r="E110" s="285" t="str">
        <f>E7</f>
        <v>7920-10 - 7920 -10 Dubina u Ostravy stavební úpravy bytových domů Dr. Šavrdy vchod 3020-7 (zadání)</v>
      </c>
      <c r="F110" s="286"/>
      <c r="G110" s="286"/>
      <c r="H110" s="286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105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37" t="str">
        <f>E9</f>
        <v>154 - SO 154 Vedlejší a  ...</v>
      </c>
      <c r="F112" s="287"/>
      <c r="G112" s="287"/>
      <c r="H112" s="28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21</v>
      </c>
      <c r="D114" s="35"/>
      <c r="E114" s="35"/>
      <c r="F114" s="26" t="str">
        <f>F12</f>
        <v xml:space="preserve"> </v>
      </c>
      <c r="G114" s="35"/>
      <c r="H114" s="35"/>
      <c r="I114" s="28" t="s">
        <v>23</v>
      </c>
      <c r="J114" s="65" t="str">
        <f>IF(J12="","",J12)</f>
        <v>11. 10. 2022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E15</f>
        <v xml:space="preserve"> </v>
      </c>
      <c r="G116" s="35"/>
      <c r="H116" s="35"/>
      <c r="I116" s="28" t="s">
        <v>33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34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128</v>
      </c>
      <c r="D119" s="161" t="s">
        <v>61</v>
      </c>
      <c r="E119" s="161" t="s">
        <v>57</v>
      </c>
      <c r="F119" s="161" t="s">
        <v>58</v>
      </c>
      <c r="G119" s="161" t="s">
        <v>129</v>
      </c>
      <c r="H119" s="161" t="s">
        <v>130</v>
      </c>
      <c r="I119" s="161" t="s">
        <v>131</v>
      </c>
      <c r="J119" s="161" t="s">
        <v>109</v>
      </c>
      <c r="K119" s="162" t="s">
        <v>132</v>
      </c>
      <c r="L119" s="163"/>
      <c r="M119" s="74" t="s">
        <v>1</v>
      </c>
      <c r="N119" s="75" t="s">
        <v>40</v>
      </c>
      <c r="O119" s="75" t="s">
        <v>133</v>
      </c>
      <c r="P119" s="75" t="s">
        <v>134</v>
      </c>
      <c r="Q119" s="75" t="s">
        <v>135</v>
      </c>
      <c r="R119" s="75" t="s">
        <v>136</v>
      </c>
      <c r="S119" s="75" t="s">
        <v>137</v>
      </c>
      <c r="T119" s="76" t="s">
        <v>138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139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0</v>
      </c>
      <c r="S120" s="78"/>
      <c r="T120" s="167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111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75</v>
      </c>
      <c r="E121" s="172" t="s">
        <v>1184</v>
      </c>
      <c r="F121" s="172" t="s">
        <v>1185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P122+P125+P128</f>
        <v>0</v>
      </c>
      <c r="Q121" s="177"/>
      <c r="R121" s="178">
        <f>R122+R125+R128</f>
        <v>0</v>
      </c>
      <c r="S121" s="177"/>
      <c r="T121" s="179">
        <f>T122+T125+T128</f>
        <v>0</v>
      </c>
      <c r="AR121" s="180" t="s">
        <v>179</v>
      </c>
      <c r="AT121" s="181" t="s">
        <v>75</v>
      </c>
      <c r="AU121" s="181" t="s">
        <v>76</v>
      </c>
      <c r="AY121" s="180" t="s">
        <v>142</v>
      </c>
      <c r="BK121" s="182">
        <f>BK122+BK125+BK128</f>
        <v>0</v>
      </c>
    </row>
    <row r="122" spans="1:65" s="12" customFormat="1" ht="22.9" customHeight="1">
      <c r="B122" s="169"/>
      <c r="C122" s="170"/>
      <c r="D122" s="171" t="s">
        <v>75</v>
      </c>
      <c r="E122" s="183" t="s">
        <v>1186</v>
      </c>
      <c r="F122" s="183" t="s">
        <v>1187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SUM(P123:P124)</f>
        <v>0</v>
      </c>
      <c r="Q122" s="177"/>
      <c r="R122" s="178">
        <f>SUM(R123:R124)</f>
        <v>0</v>
      </c>
      <c r="S122" s="177"/>
      <c r="T122" s="179">
        <f>SUM(T123:T124)</f>
        <v>0</v>
      </c>
      <c r="AR122" s="180" t="s">
        <v>179</v>
      </c>
      <c r="AT122" s="181" t="s">
        <v>75</v>
      </c>
      <c r="AU122" s="181" t="s">
        <v>8</v>
      </c>
      <c r="AY122" s="180" t="s">
        <v>142</v>
      </c>
      <c r="BK122" s="182">
        <f>SUM(BK123:BK124)</f>
        <v>0</v>
      </c>
    </row>
    <row r="123" spans="1:65" s="2" customFormat="1" ht="33" customHeight="1">
      <c r="A123" s="33"/>
      <c r="B123" s="34"/>
      <c r="C123" s="185" t="s">
        <v>8</v>
      </c>
      <c r="D123" s="185" t="s">
        <v>145</v>
      </c>
      <c r="E123" s="186" t="s">
        <v>1188</v>
      </c>
      <c r="F123" s="187" t="s">
        <v>1189</v>
      </c>
      <c r="G123" s="188" t="s">
        <v>195</v>
      </c>
      <c r="H123" s="189">
        <v>1</v>
      </c>
      <c r="I123" s="190"/>
      <c r="J123" s="189">
        <f>ROUND(I123*H123,0)</f>
        <v>0</v>
      </c>
      <c r="K123" s="187" t="s">
        <v>173</v>
      </c>
      <c r="L123" s="38"/>
      <c r="M123" s="191" t="s">
        <v>1</v>
      </c>
      <c r="N123" s="192" t="s">
        <v>41</v>
      </c>
      <c r="O123" s="70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5" t="s">
        <v>149</v>
      </c>
      <c r="AT123" s="195" t="s">
        <v>145</v>
      </c>
      <c r="AU123" s="195" t="s">
        <v>85</v>
      </c>
      <c r="AY123" s="16" t="s">
        <v>142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</v>
      </c>
      <c r="BK123" s="196">
        <f>ROUND(I123*H123,0)</f>
        <v>0</v>
      </c>
      <c r="BL123" s="16" t="s">
        <v>149</v>
      </c>
      <c r="BM123" s="195" t="s">
        <v>85</v>
      </c>
    </row>
    <row r="124" spans="1:65" s="2" customFormat="1" ht="19.5">
      <c r="A124" s="33"/>
      <c r="B124" s="34"/>
      <c r="C124" s="35"/>
      <c r="D124" s="197" t="s">
        <v>150</v>
      </c>
      <c r="E124" s="35"/>
      <c r="F124" s="198" t="s">
        <v>1189</v>
      </c>
      <c r="G124" s="35"/>
      <c r="H124" s="35"/>
      <c r="I124" s="199"/>
      <c r="J124" s="35"/>
      <c r="K124" s="35"/>
      <c r="L124" s="38"/>
      <c r="M124" s="200"/>
      <c r="N124" s="201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150</v>
      </c>
      <c r="AU124" s="16" t="s">
        <v>85</v>
      </c>
    </row>
    <row r="125" spans="1:65" s="12" customFormat="1" ht="22.9" customHeight="1">
      <c r="B125" s="169"/>
      <c r="C125" s="170"/>
      <c r="D125" s="171" t="s">
        <v>75</v>
      </c>
      <c r="E125" s="183" t="s">
        <v>1190</v>
      </c>
      <c r="F125" s="183" t="s">
        <v>1191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SUM(P126:P127)</f>
        <v>0</v>
      </c>
      <c r="Q125" s="177"/>
      <c r="R125" s="178">
        <f>SUM(R126:R127)</f>
        <v>0</v>
      </c>
      <c r="S125" s="177"/>
      <c r="T125" s="179">
        <f>SUM(T126:T127)</f>
        <v>0</v>
      </c>
      <c r="AR125" s="180" t="s">
        <v>179</v>
      </c>
      <c r="AT125" s="181" t="s">
        <v>75</v>
      </c>
      <c r="AU125" s="181" t="s">
        <v>8</v>
      </c>
      <c r="AY125" s="180" t="s">
        <v>142</v>
      </c>
      <c r="BK125" s="182">
        <f>SUM(BK126:BK127)</f>
        <v>0</v>
      </c>
    </row>
    <row r="126" spans="1:65" s="2" customFormat="1" ht="16.5" customHeight="1">
      <c r="A126" s="33"/>
      <c r="B126" s="34"/>
      <c r="C126" s="185" t="s">
        <v>85</v>
      </c>
      <c r="D126" s="185" t="s">
        <v>145</v>
      </c>
      <c r="E126" s="186" t="s">
        <v>1192</v>
      </c>
      <c r="F126" s="187" t="s">
        <v>1191</v>
      </c>
      <c r="G126" s="188" t="s">
        <v>195</v>
      </c>
      <c r="H126" s="189">
        <v>1</v>
      </c>
      <c r="I126" s="190"/>
      <c r="J126" s="189">
        <f>ROUND(I126*H126,0)</f>
        <v>0</v>
      </c>
      <c r="K126" s="187" t="s">
        <v>173</v>
      </c>
      <c r="L126" s="38"/>
      <c r="M126" s="191" t="s">
        <v>1</v>
      </c>
      <c r="N126" s="192" t="s">
        <v>41</v>
      </c>
      <c r="O126" s="70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5" t="s">
        <v>149</v>
      </c>
      <c r="AT126" s="195" t="s">
        <v>145</v>
      </c>
      <c r="AU126" s="195" t="s">
        <v>85</v>
      </c>
      <c r="AY126" s="16" t="s">
        <v>142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8</v>
      </c>
      <c r="BK126" s="196">
        <f>ROUND(I126*H126,0)</f>
        <v>0</v>
      </c>
      <c r="BL126" s="16" t="s">
        <v>149</v>
      </c>
      <c r="BM126" s="195" t="s">
        <v>149</v>
      </c>
    </row>
    <row r="127" spans="1:65" s="2" customFormat="1" ht="11.25">
      <c r="A127" s="33"/>
      <c r="B127" s="34"/>
      <c r="C127" s="35"/>
      <c r="D127" s="197" t="s">
        <v>150</v>
      </c>
      <c r="E127" s="35"/>
      <c r="F127" s="198" t="s">
        <v>1191</v>
      </c>
      <c r="G127" s="35"/>
      <c r="H127" s="35"/>
      <c r="I127" s="199"/>
      <c r="J127" s="35"/>
      <c r="K127" s="35"/>
      <c r="L127" s="38"/>
      <c r="M127" s="200"/>
      <c r="N127" s="201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85</v>
      </c>
    </row>
    <row r="128" spans="1:65" s="12" customFormat="1" ht="22.9" customHeight="1">
      <c r="B128" s="169"/>
      <c r="C128" s="170"/>
      <c r="D128" s="171" t="s">
        <v>75</v>
      </c>
      <c r="E128" s="183" t="s">
        <v>1193</v>
      </c>
      <c r="F128" s="183" t="s">
        <v>1194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SUM(P129:P130)</f>
        <v>0</v>
      </c>
      <c r="Q128" s="177"/>
      <c r="R128" s="178">
        <f>SUM(R129:R130)</f>
        <v>0</v>
      </c>
      <c r="S128" s="177"/>
      <c r="T128" s="179">
        <f>SUM(T129:T130)</f>
        <v>0</v>
      </c>
      <c r="AR128" s="180" t="s">
        <v>179</v>
      </c>
      <c r="AT128" s="181" t="s">
        <v>75</v>
      </c>
      <c r="AU128" s="181" t="s">
        <v>8</v>
      </c>
      <c r="AY128" s="180" t="s">
        <v>142</v>
      </c>
      <c r="BK128" s="182">
        <f>SUM(BK129:BK130)</f>
        <v>0</v>
      </c>
    </row>
    <row r="129" spans="1:65" s="2" customFormat="1" ht="24.2" customHeight="1">
      <c r="A129" s="33"/>
      <c r="B129" s="34"/>
      <c r="C129" s="185" t="s">
        <v>143</v>
      </c>
      <c r="D129" s="185" t="s">
        <v>145</v>
      </c>
      <c r="E129" s="186" t="s">
        <v>1195</v>
      </c>
      <c r="F129" s="187" t="s">
        <v>1196</v>
      </c>
      <c r="G129" s="188" t="s">
        <v>195</v>
      </c>
      <c r="H129" s="189">
        <v>1</v>
      </c>
      <c r="I129" s="190"/>
      <c r="J129" s="189">
        <f>ROUND(I129*H129,0)</f>
        <v>0</v>
      </c>
      <c r="K129" s="187" t="s">
        <v>173</v>
      </c>
      <c r="L129" s="38"/>
      <c r="M129" s="191" t="s">
        <v>1</v>
      </c>
      <c r="N129" s="192" t="s">
        <v>41</v>
      </c>
      <c r="O129" s="70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5" t="s">
        <v>149</v>
      </c>
      <c r="AT129" s="195" t="s">
        <v>145</v>
      </c>
      <c r="AU129" s="195" t="s">
        <v>85</v>
      </c>
      <c r="AY129" s="16" t="s">
        <v>142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8</v>
      </c>
      <c r="BK129" s="196">
        <f>ROUND(I129*H129,0)</f>
        <v>0</v>
      </c>
      <c r="BL129" s="16" t="s">
        <v>149</v>
      </c>
      <c r="BM129" s="195" t="s">
        <v>157</v>
      </c>
    </row>
    <row r="130" spans="1:65" s="2" customFormat="1" ht="19.5">
      <c r="A130" s="33"/>
      <c r="B130" s="34"/>
      <c r="C130" s="35"/>
      <c r="D130" s="197" t="s">
        <v>150</v>
      </c>
      <c r="E130" s="35"/>
      <c r="F130" s="198" t="s">
        <v>1196</v>
      </c>
      <c r="G130" s="35"/>
      <c r="H130" s="35"/>
      <c r="I130" s="199"/>
      <c r="J130" s="35"/>
      <c r="K130" s="35"/>
      <c r="L130" s="38"/>
      <c r="M130" s="233"/>
      <c r="N130" s="234"/>
      <c r="O130" s="235"/>
      <c r="P130" s="235"/>
      <c r="Q130" s="235"/>
      <c r="R130" s="235"/>
      <c r="S130" s="235"/>
      <c r="T130" s="236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150</v>
      </c>
      <c r="AU130" s="16" t="s">
        <v>85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9qyNdMwARPQ1MCpdJXb22DX72rtROqmP1vF42u7r3twpxqd02nEAmQ5nDkTZ/ivVNT4oVZyAVibWeMP0vANxsA==" saltValue="IXsz8ghNrUkdi8WN/CLy0PQHQY6LyUPqPiCwgdrr2n1PXrtid0U4/bWfLkhMB/jj/xOHICwgzzGMOU3DpdvDyQ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104</v>
      </c>
      <c r="L4" s="19"/>
      <c r="M4" s="110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78" t="str">
        <f>'Rekapitulace stavby'!K6</f>
        <v>7920-10 - 7920 -10 Dubina u Ostravy stavební úpravy bytových domů Dr. Šavrdy vchod 3020-7 (zadání)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1197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19</v>
      </c>
      <c r="E11" s="33"/>
      <c r="F11" s="112" t="s">
        <v>1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11. 10. 2022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27</v>
      </c>
      <c r="E14" s="33"/>
      <c r="F14" s="33"/>
      <c r="G14" s="33"/>
      <c r="H14" s="33"/>
      <c r="I14" s="111" t="s">
        <v>28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29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28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28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28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ROUND((SUM(BE119:BE164)),  2)</f>
        <v>0</v>
      </c>
      <c r="G33" s="33"/>
      <c r="H33" s="33"/>
      <c r="I33" s="123">
        <v>0.21</v>
      </c>
      <c r="J33" s="122">
        <f>ROUND(((SUM(BE119:BE164))*I33),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ROUND((SUM(BF119:BF164)),  2)</f>
        <v>0</v>
      </c>
      <c r="G34" s="33"/>
      <c r="H34" s="33"/>
      <c r="I34" s="123">
        <v>0.15</v>
      </c>
      <c r="J34" s="122">
        <f>ROUND(((SUM(BF119:BF164))*I34),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ROUND((SUM(BG119:BG164)),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ROUND((SUM(BH119:BH164)),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ROUND((SUM(BI119:BI164)),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5" t="str">
        <f>E7</f>
        <v>7920-10 - 7920 -10 Dubina u Ostravy stavební úpravy bytových domů Dr. Šavrdy vchod 3020-7 (zadání)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7" t="str">
        <f>E9</f>
        <v>155 - SO 155 Suterén elek...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 t="str">
        <f>IF(J12="","",J12)</f>
        <v>11. 10. 2022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 xml:space="preserve"> 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108</v>
      </c>
      <c r="D94" s="143"/>
      <c r="E94" s="143"/>
      <c r="F94" s="143"/>
      <c r="G94" s="143"/>
      <c r="H94" s="143"/>
      <c r="I94" s="143"/>
      <c r="J94" s="144" t="s">
        <v>109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110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1:31" s="9" customFormat="1" ht="24.95" customHeight="1">
      <c r="B97" s="146"/>
      <c r="C97" s="147"/>
      <c r="D97" s="148" t="s">
        <v>118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1198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1199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6.25" customHeight="1">
      <c r="A109" s="33"/>
      <c r="B109" s="34"/>
      <c r="C109" s="35"/>
      <c r="D109" s="35"/>
      <c r="E109" s="285" t="str">
        <f>E7</f>
        <v>7920-10 - 7920 -10 Dubina u Ostravy stavební úpravy bytových domů Dr. Šavrdy vchod 3020-7 (zadání)</v>
      </c>
      <c r="F109" s="286"/>
      <c r="G109" s="286"/>
      <c r="H109" s="28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37" t="str">
        <f>E9</f>
        <v>155 - SO 155 Suterén elek...</v>
      </c>
      <c r="F111" s="287"/>
      <c r="G111" s="287"/>
      <c r="H111" s="287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 xml:space="preserve"> </v>
      </c>
      <c r="G113" s="35"/>
      <c r="H113" s="35"/>
      <c r="I113" s="28" t="s">
        <v>23</v>
      </c>
      <c r="J113" s="65" t="str">
        <f>IF(J12="","",J12)</f>
        <v>11. 10. 2022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E15</f>
        <v xml:space="preserve"> 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128</v>
      </c>
      <c r="D118" s="161" t="s">
        <v>61</v>
      </c>
      <c r="E118" s="161" t="s">
        <v>57</v>
      </c>
      <c r="F118" s="161" t="s">
        <v>58</v>
      </c>
      <c r="G118" s="161" t="s">
        <v>129</v>
      </c>
      <c r="H118" s="161" t="s">
        <v>130</v>
      </c>
      <c r="I118" s="161" t="s">
        <v>131</v>
      </c>
      <c r="J118" s="161" t="s">
        <v>109</v>
      </c>
      <c r="K118" s="162" t="s">
        <v>132</v>
      </c>
      <c r="L118" s="163"/>
      <c r="M118" s="74" t="s">
        <v>1</v>
      </c>
      <c r="N118" s="75" t="s">
        <v>40</v>
      </c>
      <c r="O118" s="75" t="s">
        <v>133</v>
      </c>
      <c r="P118" s="75" t="s">
        <v>134</v>
      </c>
      <c r="Q118" s="75" t="s">
        <v>135</v>
      </c>
      <c r="R118" s="75" t="s">
        <v>136</v>
      </c>
      <c r="S118" s="75" t="s">
        <v>137</v>
      </c>
      <c r="T118" s="76" t="s">
        <v>138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139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0</v>
      </c>
      <c r="S119" s="78"/>
      <c r="T119" s="167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111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75</v>
      </c>
      <c r="E120" s="172" t="s">
        <v>461</v>
      </c>
      <c r="F120" s="172" t="s">
        <v>462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P121+P140</f>
        <v>0</v>
      </c>
      <c r="Q120" s="177"/>
      <c r="R120" s="178">
        <f>R121+R140</f>
        <v>0</v>
      </c>
      <c r="S120" s="177"/>
      <c r="T120" s="179">
        <f>T121+T140</f>
        <v>0</v>
      </c>
      <c r="AR120" s="180" t="s">
        <v>85</v>
      </c>
      <c r="AT120" s="181" t="s">
        <v>75</v>
      </c>
      <c r="AU120" s="181" t="s">
        <v>76</v>
      </c>
      <c r="AY120" s="180" t="s">
        <v>142</v>
      </c>
      <c r="BK120" s="182">
        <f>BK121+BK140</f>
        <v>0</v>
      </c>
    </row>
    <row r="121" spans="1:65" s="12" customFormat="1" ht="22.9" customHeight="1">
      <c r="B121" s="169"/>
      <c r="C121" s="170"/>
      <c r="D121" s="171" t="s">
        <v>75</v>
      </c>
      <c r="E121" s="183" t="s">
        <v>916</v>
      </c>
      <c r="F121" s="183" t="s">
        <v>1200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SUM(P122:P139)</f>
        <v>0</v>
      </c>
      <c r="Q121" s="177"/>
      <c r="R121" s="178">
        <f>SUM(R122:R139)</f>
        <v>0</v>
      </c>
      <c r="S121" s="177"/>
      <c r="T121" s="179">
        <f>SUM(T122:T139)</f>
        <v>0</v>
      </c>
      <c r="AR121" s="180" t="s">
        <v>8</v>
      </c>
      <c r="AT121" s="181" t="s">
        <v>75</v>
      </c>
      <c r="AU121" s="181" t="s">
        <v>8</v>
      </c>
      <c r="AY121" s="180" t="s">
        <v>142</v>
      </c>
      <c r="BK121" s="182">
        <f>SUM(BK122:BK139)</f>
        <v>0</v>
      </c>
    </row>
    <row r="122" spans="1:65" s="2" customFormat="1" ht="44.25" customHeight="1">
      <c r="A122" s="33"/>
      <c r="B122" s="34"/>
      <c r="C122" s="202" t="s">
        <v>8</v>
      </c>
      <c r="D122" s="202" t="s">
        <v>152</v>
      </c>
      <c r="E122" s="203" t="s">
        <v>1201</v>
      </c>
      <c r="F122" s="204" t="s">
        <v>1202</v>
      </c>
      <c r="G122" s="205" t="s">
        <v>148</v>
      </c>
      <c r="H122" s="206">
        <v>60</v>
      </c>
      <c r="I122" s="207"/>
      <c r="J122" s="206">
        <f>ROUND(I122*H122,0)</f>
        <v>0</v>
      </c>
      <c r="K122" s="204" t="s">
        <v>1</v>
      </c>
      <c r="L122" s="208"/>
      <c r="M122" s="209" t="s">
        <v>1</v>
      </c>
      <c r="N122" s="210" t="s">
        <v>41</v>
      </c>
      <c r="O122" s="70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5" t="s">
        <v>156</v>
      </c>
      <c r="AT122" s="195" t="s">
        <v>152</v>
      </c>
      <c r="AU122" s="195" t="s">
        <v>85</v>
      </c>
      <c r="AY122" s="16" t="s">
        <v>142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8</v>
      </c>
      <c r="BK122" s="196">
        <f>ROUND(I122*H122,0)</f>
        <v>0</v>
      </c>
      <c r="BL122" s="16" t="s">
        <v>149</v>
      </c>
      <c r="BM122" s="195" t="s">
        <v>85</v>
      </c>
    </row>
    <row r="123" spans="1:65" s="2" customFormat="1" ht="29.25">
      <c r="A123" s="33"/>
      <c r="B123" s="34"/>
      <c r="C123" s="35"/>
      <c r="D123" s="197" t="s">
        <v>150</v>
      </c>
      <c r="E123" s="35"/>
      <c r="F123" s="198" t="s">
        <v>1202</v>
      </c>
      <c r="G123" s="35"/>
      <c r="H123" s="35"/>
      <c r="I123" s="199"/>
      <c r="J123" s="35"/>
      <c r="K123" s="35"/>
      <c r="L123" s="38"/>
      <c r="M123" s="200"/>
      <c r="N123" s="201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85</v>
      </c>
    </row>
    <row r="124" spans="1:65" s="2" customFormat="1" ht="44.25" customHeight="1">
      <c r="A124" s="33"/>
      <c r="B124" s="34"/>
      <c r="C124" s="202" t="s">
        <v>85</v>
      </c>
      <c r="D124" s="202" t="s">
        <v>152</v>
      </c>
      <c r="E124" s="203" t="s">
        <v>1203</v>
      </c>
      <c r="F124" s="204" t="s">
        <v>1204</v>
      </c>
      <c r="G124" s="205" t="s">
        <v>148</v>
      </c>
      <c r="H124" s="206">
        <v>80</v>
      </c>
      <c r="I124" s="207"/>
      <c r="J124" s="206">
        <f>ROUND(I124*H124,0)</f>
        <v>0</v>
      </c>
      <c r="K124" s="204" t="s">
        <v>1</v>
      </c>
      <c r="L124" s="208"/>
      <c r="M124" s="209" t="s">
        <v>1</v>
      </c>
      <c r="N124" s="210" t="s">
        <v>41</v>
      </c>
      <c r="O124" s="70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5" t="s">
        <v>156</v>
      </c>
      <c r="AT124" s="195" t="s">
        <v>152</v>
      </c>
      <c r="AU124" s="195" t="s">
        <v>85</v>
      </c>
      <c r="AY124" s="16" t="s">
        <v>142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8</v>
      </c>
      <c r="BK124" s="196">
        <f>ROUND(I124*H124,0)</f>
        <v>0</v>
      </c>
      <c r="BL124" s="16" t="s">
        <v>149</v>
      </c>
      <c r="BM124" s="195" t="s">
        <v>149</v>
      </c>
    </row>
    <row r="125" spans="1:65" s="2" customFormat="1" ht="29.25">
      <c r="A125" s="33"/>
      <c r="B125" s="34"/>
      <c r="C125" s="35"/>
      <c r="D125" s="197" t="s">
        <v>150</v>
      </c>
      <c r="E125" s="35"/>
      <c r="F125" s="198" t="s">
        <v>1204</v>
      </c>
      <c r="G125" s="35"/>
      <c r="H125" s="35"/>
      <c r="I125" s="199"/>
      <c r="J125" s="35"/>
      <c r="K125" s="35"/>
      <c r="L125" s="38"/>
      <c r="M125" s="200"/>
      <c r="N125" s="201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85</v>
      </c>
    </row>
    <row r="126" spans="1:65" s="2" customFormat="1" ht="21.75" customHeight="1">
      <c r="A126" s="33"/>
      <c r="B126" s="34"/>
      <c r="C126" s="202" t="s">
        <v>143</v>
      </c>
      <c r="D126" s="202" t="s">
        <v>152</v>
      </c>
      <c r="E126" s="203" t="s">
        <v>1205</v>
      </c>
      <c r="F126" s="204" t="s">
        <v>1206</v>
      </c>
      <c r="G126" s="205" t="s">
        <v>148</v>
      </c>
      <c r="H126" s="206">
        <v>90</v>
      </c>
      <c r="I126" s="207"/>
      <c r="J126" s="206">
        <f>ROUND(I126*H126,0)</f>
        <v>0</v>
      </c>
      <c r="K126" s="204" t="s">
        <v>1</v>
      </c>
      <c r="L126" s="208"/>
      <c r="M126" s="209" t="s">
        <v>1</v>
      </c>
      <c r="N126" s="210" t="s">
        <v>41</v>
      </c>
      <c r="O126" s="70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5" t="s">
        <v>156</v>
      </c>
      <c r="AT126" s="195" t="s">
        <v>152</v>
      </c>
      <c r="AU126" s="195" t="s">
        <v>85</v>
      </c>
      <c r="AY126" s="16" t="s">
        <v>142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8</v>
      </c>
      <c r="BK126" s="196">
        <f>ROUND(I126*H126,0)</f>
        <v>0</v>
      </c>
      <c r="BL126" s="16" t="s">
        <v>149</v>
      </c>
      <c r="BM126" s="195" t="s">
        <v>157</v>
      </c>
    </row>
    <row r="127" spans="1:65" s="2" customFormat="1" ht="11.25">
      <c r="A127" s="33"/>
      <c r="B127" s="34"/>
      <c r="C127" s="35"/>
      <c r="D127" s="197" t="s">
        <v>150</v>
      </c>
      <c r="E127" s="35"/>
      <c r="F127" s="198" t="s">
        <v>1206</v>
      </c>
      <c r="G127" s="35"/>
      <c r="H127" s="35"/>
      <c r="I127" s="199"/>
      <c r="J127" s="35"/>
      <c r="K127" s="35"/>
      <c r="L127" s="38"/>
      <c r="M127" s="200"/>
      <c r="N127" s="201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85</v>
      </c>
    </row>
    <row r="128" spans="1:65" s="2" customFormat="1" ht="24.2" customHeight="1">
      <c r="A128" s="33"/>
      <c r="B128" s="34"/>
      <c r="C128" s="202" t="s">
        <v>149</v>
      </c>
      <c r="D128" s="202" t="s">
        <v>152</v>
      </c>
      <c r="E128" s="203" t="s">
        <v>1207</v>
      </c>
      <c r="F128" s="204" t="s">
        <v>1208</v>
      </c>
      <c r="G128" s="205" t="s">
        <v>285</v>
      </c>
      <c r="H128" s="206">
        <v>10</v>
      </c>
      <c r="I128" s="207"/>
      <c r="J128" s="206">
        <f>ROUND(I128*H128,0)</f>
        <v>0</v>
      </c>
      <c r="K128" s="204" t="s">
        <v>1</v>
      </c>
      <c r="L128" s="208"/>
      <c r="M128" s="209" t="s">
        <v>1</v>
      </c>
      <c r="N128" s="210" t="s">
        <v>41</v>
      </c>
      <c r="O128" s="70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5" t="s">
        <v>156</v>
      </c>
      <c r="AT128" s="195" t="s">
        <v>152</v>
      </c>
      <c r="AU128" s="195" t="s">
        <v>85</v>
      </c>
      <c r="AY128" s="16" t="s">
        <v>142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</v>
      </c>
      <c r="BK128" s="196">
        <f>ROUND(I128*H128,0)</f>
        <v>0</v>
      </c>
      <c r="BL128" s="16" t="s">
        <v>149</v>
      </c>
      <c r="BM128" s="195" t="s">
        <v>156</v>
      </c>
    </row>
    <row r="129" spans="1:65" s="2" customFormat="1" ht="11.25">
      <c r="A129" s="33"/>
      <c r="B129" s="34"/>
      <c r="C129" s="35"/>
      <c r="D129" s="197" t="s">
        <v>150</v>
      </c>
      <c r="E129" s="35"/>
      <c r="F129" s="198" t="s">
        <v>1208</v>
      </c>
      <c r="G129" s="35"/>
      <c r="H129" s="35"/>
      <c r="I129" s="199"/>
      <c r="J129" s="35"/>
      <c r="K129" s="35"/>
      <c r="L129" s="38"/>
      <c r="M129" s="200"/>
      <c r="N129" s="201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2" customFormat="1" ht="55.5" customHeight="1">
      <c r="A130" s="33"/>
      <c r="B130" s="34"/>
      <c r="C130" s="202" t="s">
        <v>179</v>
      </c>
      <c r="D130" s="202" t="s">
        <v>152</v>
      </c>
      <c r="E130" s="203" t="s">
        <v>1209</v>
      </c>
      <c r="F130" s="204" t="s">
        <v>1210</v>
      </c>
      <c r="G130" s="205" t="s">
        <v>285</v>
      </c>
      <c r="H130" s="206">
        <v>1</v>
      </c>
      <c r="I130" s="207"/>
      <c r="J130" s="206">
        <f>ROUND(I130*H130,0)</f>
        <v>0</v>
      </c>
      <c r="K130" s="204" t="s">
        <v>1</v>
      </c>
      <c r="L130" s="208"/>
      <c r="M130" s="209" t="s">
        <v>1</v>
      </c>
      <c r="N130" s="210" t="s">
        <v>41</v>
      </c>
      <c r="O130" s="70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5" t="s">
        <v>156</v>
      </c>
      <c r="AT130" s="195" t="s">
        <v>152</v>
      </c>
      <c r="AU130" s="195" t="s">
        <v>85</v>
      </c>
      <c r="AY130" s="16" t="s">
        <v>142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</v>
      </c>
      <c r="BK130" s="196">
        <f>ROUND(I130*H130,0)</f>
        <v>0</v>
      </c>
      <c r="BL130" s="16" t="s">
        <v>149</v>
      </c>
      <c r="BM130" s="195" t="s">
        <v>25</v>
      </c>
    </row>
    <row r="131" spans="1:65" s="2" customFormat="1" ht="39">
      <c r="A131" s="33"/>
      <c r="B131" s="34"/>
      <c r="C131" s="35"/>
      <c r="D131" s="197" t="s">
        <v>150</v>
      </c>
      <c r="E131" s="35"/>
      <c r="F131" s="198" t="s">
        <v>1210</v>
      </c>
      <c r="G131" s="35"/>
      <c r="H131" s="35"/>
      <c r="I131" s="199"/>
      <c r="J131" s="35"/>
      <c r="K131" s="35"/>
      <c r="L131" s="38"/>
      <c r="M131" s="200"/>
      <c r="N131" s="201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85</v>
      </c>
    </row>
    <row r="132" spans="1:65" s="2" customFormat="1" ht="16.5" customHeight="1">
      <c r="A132" s="33"/>
      <c r="B132" s="34"/>
      <c r="C132" s="202" t="s">
        <v>157</v>
      </c>
      <c r="D132" s="202" t="s">
        <v>152</v>
      </c>
      <c r="E132" s="203" t="s">
        <v>1211</v>
      </c>
      <c r="F132" s="204" t="s">
        <v>1212</v>
      </c>
      <c r="G132" s="205" t="s">
        <v>285</v>
      </c>
      <c r="H132" s="206">
        <v>40</v>
      </c>
      <c r="I132" s="207"/>
      <c r="J132" s="206">
        <f>ROUND(I132*H132,0)</f>
        <v>0</v>
      </c>
      <c r="K132" s="204" t="s">
        <v>1</v>
      </c>
      <c r="L132" s="208"/>
      <c r="M132" s="209" t="s">
        <v>1</v>
      </c>
      <c r="N132" s="210" t="s">
        <v>41</v>
      </c>
      <c r="O132" s="70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5" t="s">
        <v>156</v>
      </c>
      <c r="AT132" s="195" t="s">
        <v>152</v>
      </c>
      <c r="AU132" s="195" t="s">
        <v>85</v>
      </c>
      <c r="AY132" s="16" t="s">
        <v>142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</v>
      </c>
      <c r="BK132" s="196">
        <f>ROUND(I132*H132,0)</f>
        <v>0</v>
      </c>
      <c r="BL132" s="16" t="s">
        <v>149</v>
      </c>
      <c r="BM132" s="195" t="s">
        <v>177</v>
      </c>
    </row>
    <row r="133" spans="1:65" s="2" customFormat="1" ht="11.25">
      <c r="A133" s="33"/>
      <c r="B133" s="34"/>
      <c r="C133" s="35"/>
      <c r="D133" s="197" t="s">
        <v>150</v>
      </c>
      <c r="E133" s="35"/>
      <c r="F133" s="198" t="s">
        <v>1212</v>
      </c>
      <c r="G133" s="35"/>
      <c r="H133" s="35"/>
      <c r="I133" s="199"/>
      <c r="J133" s="35"/>
      <c r="K133" s="35"/>
      <c r="L133" s="38"/>
      <c r="M133" s="200"/>
      <c r="N133" s="201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85</v>
      </c>
    </row>
    <row r="134" spans="1:65" s="2" customFormat="1" ht="16.5" customHeight="1">
      <c r="A134" s="33"/>
      <c r="B134" s="34"/>
      <c r="C134" s="202" t="s">
        <v>188</v>
      </c>
      <c r="D134" s="202" t="s">
        <v>152</v>
      </c>
      <c r="E134" s="203" t="s">
        <v>1213</v>
      </c>
      <c r="F134" s="204" t="s">
        <v>1214</v>
      </c>
      <c r="G134" s="205" t="s">
        <v>285</v>
      </c>
      <c r="H134" s="206">
        <v>180</v>
      </c>
      <c r="I134" s="207"/>
      <c r="J134" s="206">
        <f>ROUND(I134*H134,0)</f>
        <v>0</v>
      </c>
      <c r="K134" s="204" t="s">
        <v>1</v>
      </c>
      <c r="L134" s="208"/>
      <c r="M134" s="209" t="s">
        <v>1</v>
      </c>
      <c r="N134" s="210" t="s">
        <v>41</v>
      </c>
      <c r="O134" s="70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5" t="s">
        <v>156</v>
      </c>
      <c r="AT134" s="195" t="s">
        <v>152</v>
      </c>
      <c r="AU134" s="195" t="s">
        <v>85</v>
      </c>
      <c r="AY134" s="16" t="s">
        <v>142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</v>
      </c>
      <c r="BK134" s="196">
        <f>ROUND(I134*H134,0)</f>
        <v>0</v>
      </c>
      <c r="BL134" s="16" t="s">
        <v>149</v>
      </c>
      <c r="BM134" s="195" t="s">
        <v>182</v>
      </c>
    </row>
    <row r="135" spans="1:65" s="2" customFormat="1" ht="11.25">
      <c r="A135" s="33"/>
      <c r="B135" s="34"/>
      <c r="C135" s="35"/>
      <c r="D135" s="197" t="s">
        <v>150</v>
      </c>
      <c r="E135" s="35"/>
      <c r="F135" s="198" t="s">
        <v>1214</v>
      </c>
      <c r="G135" s="35"/>
      <c r="H135" s="35"/>
      <c r="I135" s="199"/>
      <c r="J135" s="35"/>
      <c r="K135" s="35"/>
      <c r="L135" s="38"/>
      <c r="M135" s="200"/>
      <c r="N135" s="201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85</v>
      </c>
    </row>
    <row r="136" spans="1:65" s="2" customFormat="1" ht="16.5" customHeight="1">
      <c r="A136" s="33"/>
      <c r="B136" s="34"/>
      <c r="C136" s="202" t="s">
        <v>156</v>
      </c>
      <c r="D136" s="202" t="s">
        <v>152</v>
      </c>
      <c r="E136" s="203" t="s">
        <v>1215</v>
      </c>
      <c r="F136" s="204" t="s">
        <v>1216</v>
      </c>
      <c r="G136" s="205" t="s">
        <v>162</v>
      </c>
      <c r="H136" s="206">
        <v>0.2</v>
      </c>
      <c r="I136" s="207"/>
      <c r="J136" s="206">
        <f>ROUND(I136*H136,0)</f>
        <v>0</v>
      </c>
      <c r="K136" s="204" t="s">
        <v>1</v>
      </c>
      <c r="L136" s="208"/>
      <c r="M136" s="209" t="s">
        <v>1</v>
      </c>
      <c r="N136" s="210" t="s">
        <v>41</v>
      </c>
      <c r="O136" s="70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5" t="s">
        <v>156</v>
      </c>
      <c r="AT136" s="195" t="s">
        <v>152</v>
      </c>
      <c r="AU136" s="195" t="s">
        <v>85</v>
      </c>
      <c r="AY136" s="16" t="s">
        <v>142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</v>
      </c>
      <c r="BK136" s="196">
        <f>ROUND(I136*H136,0)</f>
        <v>0</v>
      </c>
      <c r="BL136" s="16" t="s">
        <v>149</v>
      </c>
      <c r="BM136" s="195" t="s">
        <v>186</v>
      </c>
    </row>
    <row r="137" spans="1:65" s="2" customFormat="1" ht="11.25">
      <c r="A137" s="33"/>
      <c r="B137" s="34"/>
      <c r="C137" s="35"/>
      <c r="D137" s="197" t="s">
        <v>150</v>
      </c>
      <c r="E137" s="35"/>
      <c r="F137" s="198" t="s">
        <v>1216</v>
      </c>
      <c r="G137" s="35"/>
      <c r="H137" s="35"/>
      <c r="I137" s="199"/>
      <c r="J137" s="35"/>
      <c r="K137" s="35"/>
      <c r="L137" s="38"/>
      <c r="M137" s="200"/>
      <c r="N137" s="201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2" customFormat="1" ht="16.5" customHeight="1">
      <c r="A138" s="33"/>
      <c r="B138" s="34"/>
      <c r="C138" s="202" t="s">
        <v>198</v>
      </c>
      <c r="D138" s="202" t="s">
        <v>152</v>
      </c>
      <c r="E138" s="203" t="s">
        <v>1217</v>
      </c>
      <c r="F138" s="204" t="s">
        <v>1218</v>
      </c>
      <c r="G138" s="205" t="s">
        <v>285</v>
      </c>
      <c r="H138" s="206">
        <v>3</v>
      </c>
      <c r="I138" s="207"/>
      <c r="J138" s="206">
        <f>ROUND(I138*H138,0)</f>
        <v>0</v>
      </c>
      <c r="K138" s="204" t="s">
        <v>1</v>
      </c>
      <c r="L138" s="208"/>
      <c r="M138" s="209" t="s">
        <v>1</v>
      </c>
      <c r="N138" s="210" t="s">
        <v>41</v>
      </c>
      <c r="O138" s="70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5" t="s">
        <v>156</v>
      </c>
      <c r="AT138" s="195" t="s">
        <v>152</v>
      </c>
      <c r="AU138" s="195" t="s">
        <v>85</v>
      </c>
      <c r="AY138" s="16" t="s">
        <v>142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</v>
      </c>
      <c r="BK138" s="196">
        <f>ROUND(I138*H138,0)</f>
        <v>0</v>
      </c>
      <c r="BL138" s="16" t="s">
        <v>149</v>
      </c>
      <c r="BM138" s="195" t="s">
        <v>191</v>
      </c>
    </row>
    <row r="139" spans="1:65" s="2" customFormat="1" ht="11.25">
      <c r="A139" s="33"/>
      <c r="B139" s="34"/>
      <c r="C139" s="35"/>
      <c r="D139" s="197" t="s">
        <v>150</v>
      </c>
      <c r="E139" s="35"/>
      <c r="F139" s="198" t="s">
        <v>1218</v>
      </c>
      <c r="G139" s="35"/>
      <c r="H139" s="35"/>
      <c r="I139" s="199"/>
      <c r="J139" s="35"/>
      <c r="K139" s="35"/>
      <c r="L139" s="38"/>
      <c r="M139" s="200"/>
      <c r="N139" s="201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85</v>
      </c>
    </row>
    <row r="140" spans="1:65" s="12" customFormat="1" ht="22.9" customHeight="1">
      <c r="B140" s="169"/>
      <c r="C140" s="170"/>
      <c r="D140" s="171" t="s">
        <v>75</v>
      </c>
      <c r="E140" s="183" t="s">
        <v>957</v>
      </c>
      <c r="F140" s="183" t="s">
        <v>1219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SUM(P141:P164)</f>
        <v>0</v>
      </c>
      <c r="Q140" s="177"/>
      <c r="R140" s="178">
        <f>SUM(R141:R164)</f>
        <v>0</v>
      </c>
      <c r="S140" s="177"/>
      <c r="T140" s="179">
        <f>SUM(T141:T164)</f>
        <v>0</v>
      </c>
      <c r="AR140" s="180" t="s">
        <v>8</v>
      </c>
      <c r="AT140" s="181" t="s">
        <v>75</v>
      </c>
      <c r="AU140" s="181" t="s">
        <v>8</v>
      </c>
      <c r="AY140" s="180" t="s">
        <v>142</v>
      </c>
      <c r="BK140" s="182">
        <f>SUM(BK141:BK164)</f>
        <v>0</v>
      </c>
    </row>
    <row r="141" spans="1:65" s="2" customFormat="1" ht="37.9" customHeight="1">
      <c r="A141" s="33"/>
      <c r="B141" s="34"/>
      <c r="C141" s="185" t="s">
        <v>25</v>
      </c>
      <c r="D141" s="185" t="s">
        <v>145</v>
      </c>
      <c r="E141" s="186" t="s">
        <v>1220</v>
      </c>
      <c r="F141" s="187" t="s">
        <v>1221</v>
      </c>
      <c r="G141" s="188" t="s">
        <v>285</v>
      </c>
      <c r="H141" s="189">
        <v>180</v>
      </c>
      <c r="I141" s="190"/>
      <c r="J141" s="189">
        <f>ROUND(I141*H141,0)</f>
        <v>0</v>
      </c>
      <c r="K141" s="187" t="s">
        <v>1</v>
      </c>
      <c r="L141" s="38"/>
      <c r="M141" s="191" t="s">
        <v>1</v>
      </c>
      <c r="N141" s="192" t="s">
        <v>41</v>
      </c>
      <c r="O141" s="70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5" t="s">
        <v>149</v>
      </c>
      <c r="AT141" s="195" t="s">
        <v>145</v>
      </c>
      <c r="AU141" s="195" t="s">
        <v>85</v>
      </c>
      <c r="AY141" s="16" t="s">
        <v>142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</v>
      </c>
      <c r="BK141" s="196">
        <f>ROUND(I141*H141,0)</f>
        <v>0</v>
      </c>
      <c r="BL141" s="16" t="s">
        <v>149</v>
      </c>
      <c r="BM141" s="195" t="s">
        <v>196</v>
      </c>
    </row>
    <row r="142" spans="1:65" s="2" customFormat="1" ht="29.25">
      <c r="A142" s="33"/>
      <c r="B142" s="34"/>
      <c r="C142" s="35"/>
      <c r="D142" s="197" t="s">
        <v>150</v>
      </c>
      <c r="E142" s="35"/>
      <c r="F142" s="198" t="s">
        <v>1222</v>
      </c>
      <c r="G142" s="35"/>
      <c r="H142" s="35"/>
      <c r="I142" s="199"/>
      <c r="J142" s="35"/>
      <c r="K142" s="35"/>
      <c r="L142" s="38"/>
      <c r="M142" s="200"/>
      <c r="N142" s="201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85</v>
      </c>
    </row>
    <row r="143" spans="1:65" s="2" customFormat="1" ht="16.5" customHeight="1">
      <c r="A143" s="33"/>
      <c r="B143" s="34"/>
      <c r="C143" s="185" t="s">
        <v>207</v>
      </c>
      <c r="D143" s="185" t="s">
        <v>145</v>
      </c>
      <c r="E143" s="186" t="s">
        <v>964</v>
      </c>
      <c r="F143" s="187" t="s">
        <v>965</v>
      </c>
      <c r="G143" s="188" t="s">
        <v>617</v>
      </c>
      <c r="H143" s="189">
        <v>1</v>
      </c>
      <c r="I143" s="190"/>
      <c r="J143" s="189">
        <f>ROUND(I143*H143,0)</f>
        <v>0</v>
      </c>
      <c r="K143" s="187" t="s">
        <v>1</v>
      </c>
      <c r="L143" s="38"/>
      <c r="M143" s="191" t="s">
        <v>1</v>
      </c>
      <c r="N143" s="192" t="s">
        <v>41</v>
      </c>
      <c r="O143" s="70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5" t="s">
        <v>149</v>
      </c>
      <c r="AT143" s="195" t="s">
        <v>145</v>
      </c>
      <c r="AU143" s="195" t="s">
        <v>85</v>
      </c>
      <c r="AY143" s="16" t="s">
        <v>142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</v>
      </c>
      <c r="BK143" s="196">
        <f>ROUND(I143*H143,0)</f>
        <v>0</v>
      </c>
      <c r="BL143" s="16" t="s">
        <v>149</v>
      </c>
      <c r="BM143" s="195" t="s">
        <v>201</v>
      </c>
    </row>
    <row r="144" spans="1:65" s="2" customFormat="1" ht="11.25">
      <c r="A144" s="33"/>
      <c r="B144" s="34"/>
      <c r="C144" s="35"/>
      <c r="D144" s="197" t="s">
        <v>150</v>
      </c>
      <c r="E144" s="35"/>
      <c r="F144" s="198" t="s">
        <v>965</v>
      </c>
      <c r="G144" s="35"/>
      <c r="H144" s="35"/>
      <c r="I144" s="199"/>
      <c r="J144" s="35"/>
      <c r="K144" s="35"/>
      <c r="L144" s="38"/>
      <c r="M144" s="200"/>
      <c r="N144" s="201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85</v>
      </c>
    </row>
    <row r="145" spans="1:65" s="2" customFormat="1" ht="16.5" customHeight="1">
      <c r="A145" s="33"/>
      <c r="B145" s="34"/>
      <c r="C145" s="185" t="s">
        <v>177</v>
      </c>
      <c r="D145" s="185" t="s">
        <v>145</v>
      </c>
      <c r="E145" s="186" t="s">
        <v>966</v>
      </c>
      <c r="F145" s="187" t="s">
        <v>967</v>
      </c>
      <c r="G145" s="188" t="s">
        <v>617</v>
      </c>
      <c r="H145" s="189">
        <v>2</v>
      </c>
      <c r="I145" s="190"/>
      <c r="J145" s="189">
        <f>ROUND(I145*H145,0)</f>
        <v>0</v>
      </c>
      <c r="K145" s="187" t="s">
        <v>1</v>
      </c>
      <c r="L145" s="38"/>
      <c r="M145" s="191" t="s">
        <v>1</v>
      </c>
      <c r="N145" s="192" t="s">
        <v>41</v>
      </c>
      <c r="O145" s="70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5" t="s">
        <v>149</v>
      </c>
      <c r="AT145" s="195" t="s">
        <v>145</v>
      </c>
      <c r="AU145" s="195" t="s">
        <v>85</v>
      </c>
      <c r="AY145" s="16" t="s">
        <v>142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</v>
      </c>
      <c r="BK145" s="196">
        <f>ROUND(I145*H145,0)</f>
        <v>0</v>
      </c>
      <c r="BL145" s="16" t="s">
        <v>149</v>
      </c>
      <c r="BM145" s="195" t="s">
        <v>205</v>
      </c>
    </row>
    <row r="146" spans="1:65" s="2" customFormat="1" ht="11.25">
      <c r="A146" s="33"/>
      <c r="B146" s="34"/>
      <c r="C146" s="35"/>
      <c r="D146" s="197" t="s">
        <v>150</v>
      </c>
      <c r="E146" s="35"/>
      <c r="F146" s="198" t="s">
        <v>967</v>
      </c>
      <c r="G146" s="35"/>
      <c r="H146" s="35"/>
      <c r="I146" s="199"/>
      <c r="J146" s="35"/>
      <c r="K146" s="35"/>
      <c r="L146" s="38"/>
      <c r="M146" s="200"/>
      <c r="N146" s="201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85</v>
      </c>
    </row>
    <row r="147" spans="1:65" s="2" customFormat="1" ht="24.2" customHeight="1">
      <c r="A147" s="33"/>
      <c r="B147" s="34"/>
      <c r="C147" s="185" t="s">
        <v>216</v>
      </c>
      <c r="D147" s="185" t="s">
        <v>145</v>
      </c>
      <c r="E147" s="186" t="s">
        <v>968</v>
      </c>
      <c r="F147" s="187" t="s">
        <v>969</v>
      </c>
      <c r="G147" s="188" t="s">
        <v>617</v>
      </c>
      <c r="H147" s="189">
        <v>30</v>
      </c>
      <c r="I147" s="190"/>
      <c r="J147" s="189">
        <f>ROUND(I147*H147,0)</f>
        <v>0</v>
      </c>
      <c r="K147" s="187" t="s">
        <v>1</v>
      </c>
      <c r="L147" s="38"/>
      <c r="M147" s="191" t="s">
        <v>1</v>
      </c>
      <c r="N147" s="192" t="s">
        <v>41</v>
      </c>
      <c r="O147" s="70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5" t="s">
        <v>149</v>
      </c>
      <c r="AT147" s="195" t="s">
        <v>145</v>
      </c>
      <c r="AU147" s="195" t="s">
        <v>85</v>
      </c>
      <c r="AY147" s="16" t="s">
        <v>142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</v>
      </c>
      <c r="BK147" s="196">
        <f>ROUND(I147*H147,0)</f>
        <v>0</v>
      </c>
      <c r="BL147" s="16" t="s">
        <v>149</v>
      </c>
      <c r="BM147" s="195" t="s">
        <v>210</v>
      </c>
    </row>
    <row r="148" spans="1:65" s="2" customFormat="1" ht="19.5">
      <c r="A148" s="33"/>
      <c r="B148" s="34"/>
      <c r="C148" s="35"/>
      <c r="D148" s="197" t="s">
        <v>150</v>
      </c>
      <c r="E148" s="35"/>
      <c r="F148" s="198" t="s">
        <v>969</v>
      </c>
      <c r="G148" s="35"/>
      <c r="H148" s="35"/>
      <c r="I148" s="199"/>
      <c r="J148" s="35"/>
      <c r="K148" s="35"/>
      <c r="L148" s="38"/>
      <c r="M148" s="200"/>
      <c r="N148" s="20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85</v>
      </c>
    </row>
    <row r="149" spans="1:65" s="2" customFormat="1" ht="16.5" customHeight="1">
      <c r="A149" s="33"/>
      <c r="B149" s="34"/>
      <c r="C149" s="185" t="s">
        <v>182</v>
      </c>
      <c r="D149" s="185" t="s">
        <v>145</v>
      </c>
      <c r="E149" s="186" t="s">
        <v>970</v>
      </c>
      <c r="F149" s="187" t="s">
        <v>971</v>
      </c>
      <c r="G149" s="188" t="s">
        <v>617</v>
      </c>
      <c r="H149" s="189">
        <v>1</v>
      </c>
      <c r="I149" s="190"/>
      <c r="J149" s="189">
        <f>ROUND(I149*H149,0)</f>
        <v>0</v>
      </c>
      <c r="K149" s="187" t="s">
        <v>1</v>
      </c>
      <c r="L149" s="38"/>
      <c r="M149" s="191" t="s">
        <v>1</v>
      </c>
      <c r="N149" s="192" t="s">
        <v>41</v>
      </c>
      <c r="O149" s="70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5" t="s">
        <v>149</v>
      </c>
      <c r="AT149" s="195" t="s">
        <v>145</v>
      </c>
      <c r="AU149" s="195" t="s">
        <v>85</v>
      </c>
      <c r="AY149" s="16" t="s">
        <v>142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</v>
      </c>
      <c r="BK149" s="196">
        <f>ROUND(I149*H149,0)</f>
        <v>0</v>
      </c>
      <c r="BL149" s="16" t="s">
        <v>149</v>
      </c>
      <c r="BM149" s="195" t="s">
        <v>214</v>
      </c>
    </row>
    <row r="150" spans="1:65" s="2" customFormat="1" ht="11.25">
      <c r="A150" s="33"/>
      <c r="B150" s="34"/>
      <c r="C150" s="35"/>
      <c r="D150" s="197" t="s">
        <v>150</v>
      </c>
      <c r="E150" s="35"/>
      <c r="F150" s="198" t="s">
        <v>971</v>
      </c>
      <c r="G150" s="35"/>
      <c r="H150" s="35"/>
      <c r="I150" s="199"/>
      <c r="J150" s="35"/>
      <c r="K150" s="35"/>
      <c r="L150" s="38"/>
      <c r="M150" s="200"/>
      <c r="N150" s="201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85</v>
      </c>
    </row>
    <row r="151" spans="1:65" s="2" customFormat="1" ht="37.9" customHeight="1">
      <c r="A151" s="33"/>
      <c r="B151" s="34"/>
      <c r="C151" s="185" t="s">
        <v>9</v>
      </c>
      <c r="D151" s="185" t="s">
        <v>145</v>
      </c>
      <c r="E151" s="186" t="s">
        <v>1223</v>
      </c>
      <c r="F151" s="187" t="s">
        <v>1224</v>
      </c>
      <c r="G151" s="188" t="s">
        <v>148</v>
      </c>
      <c r="H151" s="189">
        <v>90</v>
      </c>
      <c r="I151" s="190"/>
      <c r="J151" s="189">
        <f>ROUND(I151*H151,0)</f>
        <v>0</v>
      </c>
      <c r="K151" s="187" t="s">
        <v>1</v>
      </c>
      <c r="L151" s="38"/>
      <c r="M151" s="191" t="s">
        <v>1</v>
      </c>
      <c r="N151" s="192" t="s">
        <v>41</v>
      </c>
      <c r="O151" s="70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5" t="s">
        <v>149</v>
      </c>
      <c r="AT151" s="195" t="s">
        <v>145</v>
      </c>
      <c r="AU151" s="195" t="s">
        <v>85</v>
      </c>
      <c r="AY151" s="16" t="s">
        <v>142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</v>
      </c>
      <c r="BK151" s="196">
        <f>ROUND(I151*H151,0)</f>
        <v>0</v>
      </c>
      <c r="BL151" s="16" t="s">
        <v>149</v>
      </c>
      <c r="BM151" s="195" t="s">
        <v>219</v>
      </c>
    </row>
    <row r="152" spans="1:65" s="2" customFormat="1" ht="19.5">
      <c r="A152" s="33"/>
      <c r="B152" s="34"/>
      <c r="C152" s="35"/>
      <c r="D152" s="197" t="s">
        <v>150</v>
      </c>
      <c r="E152" s="35"/>
      <c r="F152" s="198" t="s">
        <v>1224</v>
      </c>
      <c r="G152" s="35"/>
      <c r="H152" s="35"/>
      <c r="I152" s="199"/>
      <c r="J152" s="35"/>
      <c r="K152" s="35"/>
      <c r="L152" s="38"/>
      <c r="M152" s="200"/>
      <c r="N152" s="201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85</v>
      </c>
    </row>
    <row r="153" spans="1:65" s="2" customFormat="1" ht="37.9" customHeight="1">
      <c r="A153" s="33"/>
      <c r="B153" s="34"/>
      <c r="C153" s="185" t="s">
        <v>186</v>
      </c>
      <c r="D153" s="185" t="s">
        <v>145</v>
      </c>
      <c r="E153" s="186" t="s">
        <v>1223</v>
      </c>
      <c r="F153" s="187" t="s">
        <v>1224</v>
      </c>
      <c r="G153" s="188" t="s">
        <v>148</v>
      </c>
      <c r="H153" s="189">
        <v>90</v>
      </c>
      <c r="I153" s="190"/>
      <c r="J153" s="189">
        <f>ROUND(I153*H153,0)</f>
        <v>0</v>
      </c>
      <c r="K153" s="187" t="s">
        <v>1</v>
      </c>
      <c r="L153" s="38"/>
      <c r="M153" s="191" t="s">
        <v>1</v>
      </c>
      <c r="N153" s="192" t="s">
        <v>41</v>
      </c>
      <c r="O153" s="70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5" t="s">
        <v>149</v>
      </c>
      <c r="AT153" s="195" t="s">
        <v>145</v>
      </c>
      <c r="AU153" s="195" t="s">
        <v>85</v>
      </c>
      <c r="AY153" s="16" t="s">
        <v>142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</v>
      </c>
      <c r="BK153" s="196">
        <f>ROUND(I153*H153,0)</f>
        <v>0</v>
      </c>
      <c r="BL153" s="16" t="s">
        <v>149</v>
      </c>
      <c r="BM153" s="195" t="s">
        <v>224</v>
      </c>
    </row>
    <row r="154" spans="1:65" s="2" customFormat="1" ht="19.5">
      <c r="A154" s="33"/>
      <c r="B154" s="34"/>
      <c r="C154" s="35"/>
      <c r="D154" s="197" t="s">
        <v>150</v>
      </c>
      <c r="E154" s="35"/>
      <c r="F154" s="198" t="s">
        <v>1224</v>
      </c>
      <c r="G154" s="35"/>
      <c r="H154" s="35"/>
      <c r="I154" s="199"/>
      <c r="J154" s="35"/>
      <c r="K154" s="35"/>
      <c r="L154" s="38"/>
      <c r="M154" s="200"/>
      <c r="N154" s="201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85</v>
      </c>
    </row>
    <row r="155" spans="1:65" s="2" customFormat="1" ht="37.9" customHeight="1">
      <c r="A155" s="33"/>
      <c r="B155" s="34"/>
      <c r="C155" s="185" t="s">
        <v>231</v>
      </c>
      <c r="D155" s="185" t="s">
        <v>145</v>
      </c>
      <c r="E155" s="186" t="s">
        <v>1225</v>
      </c>
      <c r="F155" s="187" t="s">
        <v>1226</v>
      </c>
      <c r="G155" s="188" t="s">
        <v>285</v>
      </c>
      <c r="H155" s="189">
        <v>10</v>
      </c>
      <c r="I155" s="190"/>
      <c r="J155" s="189">
        <f>ROUND(I155*H155,0)</f>
        <v>0</v>
      </c>
      <c r="K155" s="187" t="s">
        <v>1</v>
      </c>
      <c r="L155" s="38"/>
      <c r="M155" s="191" t="s">
        <v>1</v>
      </c>
      <c r="N155" s="192" t="s">
        <v>41</v>
      </c>
      <c r="O155" s="70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5" t="s">
        <v>149</v>
      </c>
      <c r="AT155" s="195" t="s">
        <v>145</v>
      </c>
      <c r="AU155" s="195" t="s">
        <v>85</v>
      </c>
      <c r="AY155" s="16" t="s">
        <v>142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</v>
      </c>
      <c r="BK155" s="196">
        <f>ROUND(I155*H155,0)</f>
        <v>0</v>
      </c>
      <c r="BL155" s="16" t="s">
        <v>149</v>
      </c>
      <c r="BM155" s="195" t="s">
        <v>225</v>
      </c>
    </row>
    <row r="156" spans="1:65" s="2" customFormat="1" ht="29.25">
      <c r="A156" s="33"/>
      <c r="B156" s="34"/>
      <c r="C156" s="35"/>
      <c r="D156" s="197" t="s">
        <v>150</v>
      </c>
      <c r="E156" s="35"/>
      <c r="F156" s="198" t="s">
        <v>1227</v>
      </c>
      <c r="G156" s="35"/>
      <c r="H156" s="35"/>
      <c r="I156" s="199"/>
      <c r="J156" s="35"/>
      <c r="K156" s="35"/>
      <c r="L156" s="38"/>
      <c r="M156" s="200"/>
      <c r="N156" s="201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85</v>
      </c>
    </row>
    <row r="157" spans="1:65" s="2" customFormat="1" ht="49.15" customHeight="1">
      <c r="A157" s="33"/>
      <c r="B157" s="34"/>
      <c r="C157" s="185" t="s">
        <v>191</v>
      </c>
      <c r="D157" s="185" t="s">
        <v>145</v>
      </c>
      <c r="E157" s="186" t="s">
        <v>1228</v>
      </c>
      <c r="F157" s="187" t="s">
        <v>1229</v>
      </c>
      <c r="G157" s="188" t="s">
        <v>148</v>
      </c>
      <c r="H157" s="189">
        <v>140</v>
      </c>
      <c r="I157" s="190"/>
      <c r="J157" s="189">
        <f>ROUND(I157*H157,0)</f>
        <v>0</v>
      </c>
      <c r="K157" s="187" t="s">
        <v>1</v>
      </c>
      <c r="L157" s="38"/>
      <c r="M157" s="191" t="s">
        <v>1</v>
      </c>
      <c r="N157" s="192" t="s">
        <v>41</v>
      </c>
      <c r="O157" s="70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5" t="s">
        <v>149</v>
      </c>
      <c r="AT157" s="195" t="s">
        <v>145</v>
      </c>
      <c r="AU157" s="195" t="s">
        <v>85</v>
      </c>
      <c r="AY157" s="16" t="s">
        <v>142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</v>
      </c>
      <c r="BK157" s="196">
        <f>ROUND(I157*H157,0)</f>
        <v>0</v>
      </c>
      <c r="BL157" s="16" t="s">
        <v>149</v>
      </c>
      <c r="BM157" s="195" t="s">
        <v>229</v>
      </c>
    </row>
    <row r="158" spans="1:65" s="2" customFormat="1" ht="29.25">
      <c r="A158" s="33"/>
      <c r="B158" s="34"/>
      <c r="C158" s="35"/>
      <c r="D158" s="197" t="s">
        <v>150</v>
      </c>
      <c r="E158" s="35"/>
      <c r="F158" s="198" t="s">
        <v>1229</v>
      </c>
      <c r="G158" s="35"/>
      <c r="H158" s="35"/>
      <c r="I158" s="199"/>
      <c r="J158" s="35"/>
      <c r="K158" s="35"/>
      <c r="L158" s="38"/>
      <c r="M158" s="200"/>
      <c r="N158" s="201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150</v>
      </c>
      <c r="AU158" s="16" t="s">
        <v>85</v>
      </c>
    </row>
    <row r="159" spans="1:65" s="2" customFormat="1" ht="16.5" customHeight="1">
      <c r="A159" s="33"/>
      <c r="B159" s="34"/>
      <c r="C159" s="185" t="s">
        <v>240</v>
      </c>
      <c r="D159" s="185" t="s">
        <v>145</v>
      </c>
      <c r="E159" s="186" t="s">
        <v>613</v>
      </c>
      <c r="F159" s="187" t="s">
        <v>1230</v>
      </c>
      <c r="G159" s="188" t="s">
        <v>617</v>
      </c>
      <c r="H159" s="189">
        <v>4</v>
      </c>
      <c r="I159" s="190"/>
      <c r="J159" s="189">
        <f>ROUND(I159*H159,0)</f>
        <v>0</v>
      </c>
      <c r="K159" s="187" t="s">
        <v>1</v>
      </c>
      <c r="L159" s="38"/>
      <c r="M159" s="191" t="s">
        <v>1</v>
      </c>
      <c r="N159" s="192" t="s">
        <v>41</v>
      </c>
      <c r="O159" s="70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5" t="s">
        <v>149</v>
      </c>
      <c r="AT159" s="195" t="s">
        <v>145</v>
      </c>
      <c r="AU159" s="195" t="s">
        <v>85</v>
      </c>
      <c r="AY159" s="16" t="s">
        <v>142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</v>
      </c>
      <c r="BK159" s="196">
        <f>ROUND(I159*H159,0)</f>
        <v>0</v>
      </c>
      <c r="BL159" s="16" t="s">
        <v>149</v>
      </c>
      <c r="BM159" s="195" t="s">
        <v>234</v>
      </c>
    </row>
    <row r="160" spans="1:65" s="2" customFormat="1" ht="11.25">
      <c r="A160" s="33"/>
      <c r="B160" s="34"/>
      <c r="C160" s="35"/>
      <c r="D160" s="197" t="s">
        <v>150</v>
      </c>
      <c r="E160" s="35"/>
      <c r="F160" s="198" t="s">
        <v>1230</v>
      </c>
      <c r="G160" s="35"/>
      <c r="H160" s="35"/>
      <c r="I160" s="199"/>
      <c r="J160" s="35"/>
      <c r="K160" s="35"/>
      <c r="L160" s="38"/>
      <c r="M160" s="200"/>
      <c r="N160" s="201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85</v>
      </c>
    </row>
    <row r="161" spans="1:65" s="2" customFormat="1" ht="55.5" customHeight="1">
      <c r="A161" s="33"/>
      <c r="B161" s="34"/>
      <c r="C161" s="185" t="s">
        <v>196</v>
      </c>
      <c r="D161" s="185" t="s">
        <v>145</v>
      </c>
      <c r="E161" s="186" t="s">
        <v>1231</v>
      </c>
      <c r="F161" s="187" t="s">
        <v>1232</v>
      </c>
      <c r="G161" s="188" t="s">
        <v>617</v>
      </c>
      <c r="H161" s="189">
        <v>3</v>
      </c>
      <c r="I161" s="190"/>
      <c r="J161" s="189">
        <f>ROUND(I161*H161,0)</f>
        <v>0</v>
      </c>
      <c r="K161" s="187" t="s">
        <v>1</v>
      </c>
      <c r="L161" s="38"/>
      <c r="M161" s="191" t="s">
        <v>1</v>
      </c>
      <c r="N161" s="192" t="s">
        <v>41</v>
      </c>
      <c r="O161" s="70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5" t="s">
        <v>149</v>
      </c>
      <c r="AT161" s="195" t="s">
        <v>145</v>
      </c>
      <c r="AU161" s="195" t="s">
        <v>85</v>
      </c>
      <c r="AY161" s="16" t="s">
        <v>142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</v>
      </c>
      <c r="BK161" s="196">
        <f>ROUND(I161*H161,0)</f>
        <v>0</v>
      </c>
      <c r="BL161" s="16" t="s">
        <v>149</v>
      </c>
      <c r="BM161" s="195" t="s">
        <v>238</v>
      </c>
    </row>
    <row r="162" spans="1:65" s="2" customFormat="1" ht="39">
      <c r="A162" s="33"/>
      <c r="B162" s="34"/>
      <c r="C162" s="35"/>
      <c r="D162" s="197" t="s">
        <v>150</v>
      </c>
      <c r="E162" s="35"/>
      <c r="F162" s="198" t="s">
        <v>1233</v>
      </c>
      <c r="G162" s="35"/>
      <c r="H162" s="35"/>
      <c r="I162" s="199"/>
      <c r="J162" s="35"/>
      <c r="K162" s="35"/>
      <c r="L162" s="38"/>
      <c r="M162" s="200"/>
      <c r="N162" s="201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85</v>
      </c>
    </row>
    <row r="163" spans="1:65" s="2" customFormat="1" ht="21.75" customHeight="1">
      <c r="A163" s="33"/>
      <c r="B163" s="34"/>
      <c r="C163" s="185" t="s">
        <v>7</v>
      </c>
      <c r="D163" s="185" t="s">
        <v>145</v>
      </c>
      <c r="E163" s="186" t="s">
        <v>959</v>
      </c>
      <c r="F163" s="187" t="s">
        <v>960</v>
      </c>
      <c r="G163" s="188" t="s">
        <v>617</v>
      </c>
      <c r="H163" s="189">
        <v>6</v>
      </c>
      <c r="I163" s="190"/>
      <c r="J163" s="189">
        <f>ROUND(I163*H163,0)</f>
        <v>0</v>
      </c>
      <c r="K163" s="187" t="s">
        <v>1</v>
      </c>
      <c r="L163" s="38"/>
      <c r="M163" s="191" t="s">
        <v>1</v>
      </c>
      <c r="N163" s="192" t="s">
        <v>41</v>
      </c>
      <c r="O163" s="70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5" t="s">
        <v>149</v>
      </c>
      <c r="AT163" s="195" t="s">
        <v>145</v>
      </c>
      <c r="AU163" s="195" t="s">
        <v>85</v>
      </c>
      <c r="AY163" s="16" t="s">
        <v>142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</v>
      </c>
      <c r="BK163" s="196">
        <f>ROUND(I163*H163,0)</f>
        <v>0</v>
      </c>
      <c r="BL163" s="16" t="s">
        <v>149</v>
      </c>
      <c r="BM163" s="195" t="s">
        <v>243</v>
      </c>
    </row>
    <row r="164" spans="1:65" s="2" customFormat="1" ht="11.25">
      <c r="A164" s="33"/>
      <c r="B164" s="34"/>
      <c r="C164" s="35"/>
      <c r="D164" s="197" t="s">
        <v>150</v>
      </c>
      <c r="E164" s="35"/>
      <c r="F164" s="198" t="s">
        <v>961</v>
      </c>
      <c r="G164" s="35"/>
      <c r="H164" s="35"/>
      <c r="I164" s="199"/>
      <c r="J164" s="35"/>
      <c r="K164" s="35"/>
      <c r="L164" s="38"/>
      <c r="M164" s="233"/>
      <c r="N164" s="234"/>
      <c r="O164" s="235"/>
      <c r="P164" s="235"/>
      <c r="Q164" s="235"/>
      <c r="R164" s="235"/>
      <c r="S164" s="235"/>
      <c r="T164" s="236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85</v>
      </c>
    </row>
    <row r="165" spans="1:65" s="2" customFormat="1" ht="6.95" customHeight="1">
      <c r="A165" s="3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38"/>
      <c r="M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</sheetData>
  <sheetProtection algorithmName="SHA-512" hashValue="yAkVoK02B2eYqd94oiVCxZwvXAsT9z7YBgx6ekCHoRqG6iFNna0ax09qpuxDsUUI/VseQRLaT25qT7QGaVY/Tg==" saltValue="EFS6m9l/vK740dy350go0V1sbkJwtIhvKAxuxAs+61MusJ4GGTDmCxVywTjb9kSgNQqigcU8M8KMeix8GPsq7Q==" spinCount="100000" sheet="1" objects="1" scenarios="1" formatColumns="0" formatRows="0" autoFilter="0"/>
  <autoFilter ref="C118:K16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113 - SO 113 objekt 3020-...</vt:lpstr>
      <vt:lpstr>123 - SO 123 Objekt 3020-...</vt:lpstr>
      <vt:lpstr>133 - SO 133 Objekt 3020-...</vt:lpstr>
      <vt:lpstr>143 - SO 143 Objekt 3020-...</vt:lpstr>
      <vt:lpstr>153 - SO 153 Objekt 3020-...</vt:lpstr>
      <vt:lpstr>154 - SO 154 Vedlejší a  ...</vt:lpstr>
      <vt:lpstr>155 - SO 155 Suterén elek...</vt:lpstr>
      <vt:lpstr>'113 - SO 113 objekt 3020-...'!Názvy_tisku</vt:lpstr>
      <vt:lpstr>'123 - SO 123 Objekt 3020-...'!Názvy_tisku</vt:lpstr>
      <vt:lpstr>'133 - SO 133 Objekt 3020-...'!Názvy_tisku</vt:lpstr>
      <vt:lpstr>'143 - SO 143 Objekt 3020-...'!Názvy_tisku</vt:lpstr>
      <vt:lpstr>'153 - SO 153 Objekt 3020-...'!Názvy_tisku</vt:lpstr>
      <vt:lpstr>'154 - SO 154 Vedlejší a  ...'!Názvy_tisku</vt:lpstr>
      <vt:lpstr>'155 - SO 155 Suterén elek...'!Názvy_tisku</vt:lpstr>
      <vt:lpstr>'Rekapitulace stavby'!Názvy_tisku</vt:lpstr>
      <vt:lpstr>'113 - SO 113 objekt 3020-...'!Oblast_tisku</vt:lpstr>
      <vt:lpstr>'123 - SO 123 Objekt 3020-...'!Oblast_tisku</vt:lpstr>
      <vt:lpstr>'133 - SO 133 Objekt 3020-...'!Oblast_tisku</vt:lpstr>
      <vt:lpstr>'143 - SO 143 Objekt 3020-...'!Oblast_tisku</vt:lpstr>
      <vt:lpstr>'153 - SO 153 Objekt 3020-...'!Oblast_tisku</vt:lpstr>
      <vt:lpstr>'154 - SO 154 Vedlejší a  ...'!Oblast_tisku</vt:lpstr>
      <vt:lpstr>'155 - SO 155 Suterén elek...'!Oblast_tisku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Core5\lukes</dc:creator>
  <cp:lastModifiedBy>Prchalová Božena Bc.</cp:lastModifiedBy>
  <dcterms:created xsi:type="dcterms:W3CDTF">2022-10-11T11:14:20Z</dcterms:created>
  <dcterms:modified xsi:type="dcterms:W3CDTF">2022-10-24T14:18:05Z</dcterms:modified>
</cp:coreProperties>
</file>